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\OneDrive\Documents\TZ\"/>
    </mc:Choice>
  </mc:AlternateContent>
  <workbookProtection workbookAlgorithmName="SHA-512" workbookHashValue="knlMwXVNILAfsYago3Lci4+cCWTvnUtIzZomlYJFDnuNbJC7X5OYltJJK9OI8aTQlaXr/dPPXuMFFtMvPX6+nw==" workbookSaltValue="4rZwojpacmsPenyCYpfPdA==" workbookSpinCount="100000" lockStructure="1"/>
  <bookViews>
    <workbookView xWindow="0" yWindow="0" windowWidth="22785" windowHeight="9570"/>
  </bookViews>
  <sheets>
    <sheet name="Introduktion" sheetId="1" r:id="rId1"/>
    <sheet name="Schemaläggning" sheetId="2" r:id="rId2"/>
    <sheet name="Veckoschema" sheetId="3" r:id="rId3"/>
    <sheet name="Företagsinformation" sheetId="4" r:id="rId4"/>
    <sheet name="Arbetsuppgifter" sheetId="5" r:id="rId5"/>
    <sheet name="Personal" sheetId="6" r:id="rId6"/>
  </sheets>
  <definedNames>
    <definedName name="assignBoard">Arbetsuppgifter!$B$3:$U$26</definedName>
    <definedName name="bolagsnamn">Företagsinformation!$D$2</definedName>
    <definedName name="datumVecka">Veckoschema!$C$3:$I$3</definedName>
    <definedName name="dayName">INDIRECT(ADDRESS(ROW()-1,COLUMN()))</definedName>
    <definedName name="fika">Företagsinformation!$F$9</definedName>
    <definedName name="frtBehov">Företagsinformation!$B$7:$C$13</definedName>
    <definedName name="getDay">DATE(år,FLOOR(ROW()/15,1)+1,COLUMN()-2)</definedName>
    <definedName name="grad">Personal!$D$4:$D$13</definedName>
    <definedName name="harFika">Arbetsuppgifter!$T:$T</definedName>
    <definedName name="harLunch">Arbetsuppgifter!$U:$U</definedName>
    <definedName name="janJust">Schemaläggning!$C$15:$AG$15</definedName>
    <definedName name="lunch">Företagsinformation!$F$8</definedName>
    <definedName name="open">Företagsinformation!$F$12</definedName>
    <definedName name="personal">Personal!$B$4:$B$13</definedName>
    <definedName name="stdArbTid">Företagsinformation!$F$7</definedName>
    <definedName name="uppgDrop">Arbetsuppgifter!$B$2:$B$26</definedName>
    <definedName name="uppgiftGrad">Arbetsuppgifter!$D$3:$D$26</definedName>
    <definedName name="uppgiftsTider">Arbetsuppgifter!$C$3:$C$26</definedName>
    <definedName name="weekTime">Veckoschema!$A$4:$A$13</definedName>
    <definedName name="vSchema">Veckoschema!$B$3</definedName>
    <definedName name="år">Företagsinformation!$B$3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K26" i="5"/>
  <c r="I26" i="5"/>
  <c r="G26" i="5"/>
  <c r="M25" i="5"/>
  <c r="K25" i="5"/>
  <c r="I25" i="5"/>
  <c r="G25" i="5"/>
  <c r="M24" i="5"/>
  <c r="K24" i="5"/>
  <c r="I24" i="5"/>
  <c r="G24" i="5"/>
  <c r="M23" i="5"/>
  <c r="K23" i="5"/>
  <c r="I23" i="5"/>
  <c r="G23" i="5"/>
  <c r="M22" i="5"/>
  <c r="K22" i="5"/>
  <c r="I22" i="5"/>
  <c r="G22" i="5"/>
  <c r="M21" i="5"/>
  <c r="K21" i="5"/>
  <c r="I21" i="5"/>
  <c r="G21" i="5"/>
  <c r="M20" i="5"/>
  <c r="K20" i="5"/>
  <c r="I20" i="5"/>
  <c r="G20" i="5"/>
  <c r="M19" i="5"/>
  <c r="K19" i="5"/>
  <c r="I19" i="5"/>
  <c r="G19" i="5"/>
  <c r="M18" i="5"/>
  <c r="K18" i="5"/>
  <c r="I18" i="5"/>
  <c r="G18" i="5"/>
  <c r="M17" i="5"/>
  <c r="K17" i="5"/>
  <c r="I17" i="5"/>
  <c r="G17" i="5"/>
  <c r="M16" i="5"/>
  <c r="K16" i="5"/>
  <c r="I16" i="5"/>
  <c r="G16" i="5"/>
  <c r="M15" i="5"/>
  <c r="K15" i="5"/>
  <c r="I15" i="5"/>
  <c r="G15" i="5"/>
  <c r="M14" i="5"/>
  <c r="K14" i="5"/>
  <c r="I14" i="5"/>
  <c r="G14" i="5"/>
  <c r="M13" i="5"/>
  <c r="K13" i="5"/>
  <c r="I13" i="5"/>
  <c r="G13" i="5"/>
  <c r="M12" i="5"/>
  <c r="K12" i="5"/>
  <c r="I12" i="5"/>
  <c r="G12" i="5"/>
  <c r="M11" i="5"/>
  <c r="K11" i="5"/>
  <c r="I11" i="5"/>
  <c r="G11" i="5"/>
  <c r="M10" i="5"/>
  <c r="K10" i="5"/>
  <c r="I10" i="5"/>
  <c r="G10" i="5"/>
  <c r="M9" i="5"/>
  <c r="K9" i="5"/>
  <c r="I9" i="5"/>
  <c r="G9" i="5"/>
  <c r="M8" i="5"/>
  <c r="K8" i="5"/>
  <c r="I8" i="5"/>
  <c r="G8" i="5"/>
  <c r="M7" i="5"/>
  <c r="K7" i="5"/>
  <c r="I7" i="5"/>
  <c r="G7" i="5"/>
  <c r="M6" i="5"/>
  <c r="K6" i="5"/>
  <c r="I6" i="5"/>
  <c r="G6" i="5"/>
  <c r="M5" i="5"/>
  <c r="K5" i="5"/>
  <c r="I5" i="5"/>
  <c r="G5" i="5"/>
  <c r="M4" i="5"/>
  <c r="K4" i="5"/>
  <c r="I4" i="5"/>
  <c r="G4" i="5"/>
  <c r="M3" i="5"/>
  <c r="K3" i="5"/>
  <c r="I3" i="5"/>
  <c r="G3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B5" i="3"/>
  <c r="B6" i="3"/>
  <c r="B7" i="3"/>
  <c r="B8" i="3"/>
  <c r="B9" i="3"/>
  <c r="B10" i="3"/>
  <c r="B11" i="3"/>
  <c r="B12" i="3"/>
  <c r="B13" i="3"/>
  <c r="B4" i="3"/>
  <c r="AE19" i="2"/>
  <c r="AE18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C98" i="2"/>
  <c r="D98" i="2"/>
  <c r="C99" i="2"/>
  <c r="D99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S14" i="2"/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3" i="5"/>
  <c r="B2" i="5" s="1"/>
  <c r="B14" i="1"/>
  <c r="C13" i="6"/>
  <c r="C12" i="6"/>
  <c r="C11" i="6"/>
  <c r="C10" i="6"/>
  <c r="C9" i="6"/>
  <c r="C8" i="6"/>
  <c r="C7" i="6"/>
  <c r="C6" i="6"/>
  <c r="C5" i="6"/>
  <c r="C4" i="6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J7" i="4"/>
  <c r="C3" i="3"/>
  <c r="B2" i="3"/>
  <c r="B179" i="2"/>
  <c r="B163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47" i="2"/>
  <c r="B131" i="2"/>
  <c r="B115" i="2"/>
  <c r="B99" i="2"/>
  <c r="B83" i="2"/>
  <c r="B67" i="2"/>
  <c r="B51" i="2"/>
  <c r="B35" i="2"/>
  <c r="B19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3" i="2"/>
  <c r="B29" i="2" s="1"/>
  <c r="B45" i="2" s="1"/>
  <c r="B61" i="2" s="1"/>
  <c r="B77" i="2" s="1"/>
  <c r="B93" i="2" s="1"/>
  <c r="B109" i="2" s="1"/>
  <c r="B125" i="2" s="1"/>
  <c r="B141" i="2" s="1"/>
  <c r="B157" i="2" s="1"/>
  <c r="B173" i="2" s="1"/>
  <c r="B189" i="2" s="1"/>
  <c r="B12" i="2"/>
  <c r="B28" i="2" s="1"/>
  <c r="B44" i="2" s="1"/>
  <c r="B60" i="2" s="1"/>
  <c r="B76" i="2" s="1"/>
  <c r="B92" i="2" s="1"/>
  <c r="B108" i="2" s="1"/>
  <c r="B124" i="2" s="1"/>
  <c r="B140" i="2" s="1"/>
  <c r="B156" i="2" s="1"/>
  <c r="B172" i="2" s="1"/>
  <c r="B188" i="2" s="1"/>
  <c r="B11" i="2"/>
  <c r="B27" i="2" s="1"/>
  <c r="B43" i="2" s="1"/>
  <c r="B59" i="2" s="1"/>
  <c r="B75" i="2" s="1"/>
  <c r="B91" i="2" s="1"/>
  <c r="B107" i="2" s="1"/>
  <c r="B123" i="2" s="1"/>
  <c r="B139" i="2" s="1"/>
  <c r="B155" i="2" s="1"/>
  <c r="B171" i="2" s="1"/>
  <c r="B187" i="2" s="1"/>
  <c r="B10" i="2"/>
  <c r="B26" i="2" s="1"/>
  <c r="B42" i="2" s="1"/>
  <c r="B58" i="2" s="1"/>
  <c r="B74" i="2" s="1"/>
  <c r="B90" i="2" s="1"/>
  <c r="B106" i="2" s="1"/>
  <c r="B122" i="2" s="1"/>
  <c r="B138" i="2" s="1"/>
  <c r="B154" i="2" s="1"/>
  <c r="B170" i="2" s="1"/>
  <c r="B186" i="2" s="1"/>
  <c r="B9" i="2"/>
  <c r="B25" i="2" s="1"/>
  <c r="B41" i="2" s="1"/>
  <c r="B57" i="2" s="1"/>
  <c r="B73" i="2" s="1"/>
  <c r="B89" i="2" s="1"/>
  <c r="B105" i="2" s="1"/>
  <c r="B121" i="2" s="1"/>
  <c r="B137" i="2" s="1"/>
  <c r="B153" i="2" s="1"/>
  <c r="B169" i="2" s="1"/>
  <c r="B185" i="2" s="1"/>
  <c r="B8" i="2"/>
  <c r="B24" i="2" s="1"/>
  <c r="B40" i="2" s="1"/>
  <c r="B56" i="2" s="1"/>
  <c r="B72" i="2" s="1"/>
  <c r="B88" i="2" s="1"/>
  <c r="B104" i="2" s="1"/>
  <c r="B120" i="2" s="1"/>
  <c r="B136" i="2" s="1"/>
  <c r="B152" i="2" s="1"/>
  <c r="B168" i="2" s="1"/>
  <c r="B184" i="2" s="1"/>
  <c r="B7" i="2"/>
  <c r="B23" i="2" s="1"/>
  <c r="B39" i="2" s="1"/>
  <c r="B55" i="2" s="1"/>
  <c r="B71" i="2" s="1"/>
  <c r="B87" i="2" s="1"/>
  <c r="B103" i="2" s="1"/>
  <c r="B119" i="2" s="1"/>
  <c r="B135" i="2" s="1"/>
  <c r="B151" i="2" s="1"/>
  <c r="B167" i="2" s="1"/>
  <c r="B183" i="2" s="1"/>
  <c r="B6" i="2"/>
  <c r="B22" i="2" s="1"/>
  <c r="B38" i="2" s="1"/>
  <c r="B54" i="2" s="1"/>
  <c r="B70" i="2" s="1"/>
  <c r="B86" i="2" s="1"/>
  <c r="B102" i="2" s="1"/>
  <c r="B118" i="2" s="1"/>
  <c r="B134" i="2" s="1"/>
  <c r="B150" i="2" s="1"/>
  <c r="B166" i="2" s="1"/>
  <c r="B182" i="2" s="1"/>
  <c r="B5" i="2"/>
  <c r="B21" i="2" s="1"/>
  <c r="B37" i="2" s="1"/>
  <c r="B53" i="2" s="1"/>
  <c r="B69" i="2" s="1"/>
  <c r="B85" i="2" s="1"/>
  <c r="B101" i="2" s="1"/>
  <c r="B117" i="2" s="1"/>
  <c r="B133" i="2" s="1"/>
  <c r="B149" i="2" s="1"/>
  <c r="B165" i="2" s="1"/>
  <c r="B181" i="2" s="1"/>
  <c r="B4" i="2"/>
  <c r="B20" i="2" s="1"/>
  <c r="B36" i="2" s="1"/>
  <c r="B52" i="2" s="1"/>
  <c r="B68" i="2" s="1"/>
  <c r="B84" i="2" s="1"/>
  <c r="B100" i="2" s="1"/>
  <c r="B116" i="2" s="1"/>
  <c r="B132" i="2" s="1"/>
  <c r="B148" i="2" s="1"/>
  <c r="B164" i="2" s="1"/>
  <c r="B180" i="2" s="1"/>
  <c r="B3" i="2"/>
  <c r="C2" i="2"/>
  <c r="C12" i="1"/>
  <c r="J23" i="5"/>
  <c r="J15" i="5"/>
  <c r="J7" i="5"/>
  <c r="L26" i="5"/>
  <c r="L18" i="5"/>
  <c r="L10" i="5"/>
  <c r="Q190" i="2"/>
  <c r="O190" i="2"/>
  <c r="L174" i="2"/>
  <c r="AD174" i="2"/>
  <c r="E158" i="2"/>
  <c r="C158" i="2"/>
  <c r="Z142" i="2"/>
  <c r="J142" i="2"/>
  <c r="F126" i="2"/>
  <c r="K126" i="2"/>
  <c r="AF110" i="2"/>
  <c r="G110" i="2"/>
  <c r="W94" i="2"/>
  <c r="Q94" i="2"/>
  <c r="P78" i="2"/>
  <c r="F78" i="2"/>
  <c r="K62" i="2"/>
  <c r="AC46" i="2"/>
  <c r="AA46" i="2"/>
  <c r="J20" i="5"/>
  <c r="J12" i="5"/>
  <c r="J4" i="5"/>
  <c r="H22" i="5"/>
  <c r="H14" i="5"/>
  <c r="F3" i="5"/>
  <c r="F11" i="5"/>
  <c r="F19" i="5"/>
  <c r="AC190" i="2"/>
  <c r="AA190" i="2"/>
  <c r="X174" i="2"/>
  <c r="Y174" i="2"/>
  <c r="Q158" i="2"/>
  <c r="O158" i="2"/>
  <c r="L142" i="2"/>
  <c r="C142" i="2"/>
  <c r="E126" i="2"/>
  <c r="W126" i="2"/>
  <c r="Z110" i="2"/>
  <c r="S110" i="2"/>
  <c r="M94" i="2"/>
  <c r="J94" i="2"/>
  <c r="AB78" i="2"/>
  <c r="C78" i="2"/>
  <c r="W62" i="2"/>
  <c r="Q62" i="2"/>
  <c r="AF46" i="2"/>
  <c r="F46" i="2"/>
  <c r="J25" i="5"/>
  <c r="J17" i="5"/>
  <c r="J9" i="5"/>
  <c r="L3" i="5"/>
  <c r="H19" i="5"/>
  <c r="H11" i="5"/>
  <c r="Y190" i="2"/>
  <c r="W190" i="2"/>
  <c r="T174" i="2"/>
  <c r="M174" i="2"/>
  <c r="M158" i="2"/>
  <c r="K158" i="2"/>
  <c r="H142" i="2"/>
  <c r="AD142" i="2"/>
  <c r="Z126" i="2"/>
  <c r="S126" i="2"/>
  <c r="R110" i="2"/>
  <c r="O110" i="2"/>
  <c r="AE94" i="2"/>
  <c r="F94" i="2"/>
  <c r="X78" i="2"/>
  <c r="AD78" i="2"/>
  <c r="S62" i="2"/>
  <c r="E62" i="2"/>
  <c r="AB46" i="2"/>
  <c r="C30" i="2"/>
  <c r="N23" i="5"/>
  <c r="H24" i="5"/>
  <c r="F18" i="5"/>
  <c r="AF174" i="2"/>
  <c r="T142" i="2"/>
  <c r="I110" i="2"/>
  <c r="J78" i="2"/>
  <c r="H46" i="2"/>
  <c r="M30" i="2"/>
  <c r="L14" i="2"/>
  <c r="K14" i="2"/>
  <c r="J22" i="5"/>
  <c r="L17" i="5"/>
  <c r="F24" i="5"/>
  <c r="E174" i="2"/>
  <c r="V142" i="2"/>
  <c r="K110" i="2"/>
  <c r="N78" i="2"/>
  <c r="Z46" i="2"/>
  <c r="AB30" i="2"/>
  <c r="AF14" i="2"/>
  <c r="R14" i="2"/>
  <c r="J10" i="5"/>
  <c r="F14" i="5"/>
  <c r="U174" i="2"/>
  <c r="Y142" i="2"/>
  <c r="T110" i="2"/>
  <c r="D78" i="2"/>
  <c r="O46" i="2"/>
  <c r="E30" i="2"/>
  <c r="T14" i="2"/>
  <c r="F14" i="2"/>
  <c r="J14" i="5"/>
  <c r="H9" i="5"/>
  <c r="H190" i="2"/>
  <c r="H158" i="2"/>
  <c r="H126" i="2"/>
  <c r="I94" i="2"/>
  <c r="V62" i="2"/>
  <c r="J30" i="2"/>
  <c r="D30" i="2"/>
  <c r="Q14" i="2"/>
  <c r="AA14" i="2"/>
  <c r="Y110" i="2"/>
  <c r="X46" i="2"/>
  <c r="H14" i="2"/>
  <c r="N20" i="5"/>
  <c r="N12" i="5"/>
  <c r="N4" i="5"/>
  <c r="H25" i="5"/>
  <c r="H17" i="5"/>
  <c r="L8" i="5"/>
  <c r="AB190" i="2"/>
  <c r="AD190" i="2"/>
  <c r="Q174" i="2"/>
  <c r="N174" i="2"/>
  <c r="T158" i="2"/>
  <c r="R158" i="2"/>
  <c r="Q142" i="2"/>
  <c r="M142" i="2"/>
  <c r="T126" i="2"/>
  <c r="R126" i="2"/>
  <c r="P110" i="2"/>
  <c r="AF94" i="2"/>
  <c r="G94" i="2"/>
  <c r="Y78" i="2"/>
  <c r="Z78" i="2"/>
  <c r="T62" i="2"/>
  <c r="I62" i="2"/>
  <c r="M46" i="2"/>
  <c r="N25" i="5"/>
  <c r="N17" i="5"/>
  <c r="N9" i="5"/>
  <c r="H4" i="5"/>
  <c r="L19" i="5"/>
  <c r="L11" i="5"/>
  <c r="F5" i="5"/>
  <c r="F13" i="5"/>
  <c r="F21" i="5"/>
  <c r="M190" i="2"/>
  <c r="K190" i="2"/>
  <c r="H174" i="2"/>
  <c r="Z174" i="2"/>
  <c r="AF158" i="2"/>
  <c r="AD158" i="2"/>
  <c r="R142" i="2"/>
  <c r="F142" i="2"/>
  <c r="AF126" i="2"/>
  <c r="G126" i="2"/>
  <c r="AB110" i="2"/>
  <c r="C110" i="2"/>
  <c r="S94" i="2"/>
  <c r="E94" i="2"/>
  <c r="L78" i="2"/>
  <c r="AF62" i="2"/>
  <c r="G62" i="2"/>
  <c r="Y46" i="2"/>
  <c r="W46" i="2"/>
  <c r="V30" i="2"/>
  <c r="N22" i="5"/>
  <c r="N14" i="5"/>
  <c r="N6" i="5"/>
  <c r="L24" i="5"/>
  <c r="L16" i="5"/>
  <c r="L9" i="5"/>
  <c r="I190" i="2"/>
  <c r="G190" i="2"/>
  <c r="D174" i="2"/>
  <c r="V174" i="2"/>
  <c r="AB158" i="2"/>
  <c r="Z158" i="2"/>
  <c r="N142" i="2"/>
  <c r="AC142" i="2"/>
  <c r="AB126" i="2"/>
  <c r="C126" i="2"/>
  <c r="X110" i="2"/>
  <c r="AD110" i="2"/>
  <c r="O94" i="2"/>
  <c r="AG78" i="2"/>
  <c r="H78" i="2"/>
  <c r="AB62" i="2"/>
  <c r="C62" i="2"/>
  <c r="U46" i="2"/>
  <c r="S46" i="2"/>
  <c r="R30" i="2"/>
  <c r="J18" i="5"/>
  <c r="L13" i="5"/>
  <c r="F26" i="5"/>
  <c r="G174" i="2"/>
  <c r="K142" i="2"/>
  <c r="AA110" i="2"/>
  <c r="K78" i="2"/>
  <c r="AD46" i="2"/>
  <c r="G30" i="2"/>
  <c r="AB14" i="2"/>
  <c r="N14" i="2"/>
  <c r="N11" i="5"/>
  <c r="H12" i="5"/>
  <c r="U190" i="2"/>
  <c r="I158" i="2"/>
  <c r="N126" i="2"/>
  <c r="AA94" i="2"/>
  <c r="O62" i="2"/>
  <c r="Z30" i="2"/>
  <c r="L30" i="2"/>
  <c r="I14" i="2"/>
  <c r="G14" i="2"/>
  <c r="L21" i="5"/>
  <c r="F22" i="5"/>
  <c r="R174" i="2"/>
  <c r="U142" i="2"/>
  <c r="N110" i="2"/>
  <c r="X62" i="2"/>
  <c r="N46" i="2"/>
  <c r="X30" i="2"/>
  <c r="O14" i="2"/>
  <c r="V14" i="2"/>
  <c r="N3" i="5"/>
  <c r="F4" i="5"/>
  <c r="R190" i="2"/>
  <c r="F158" i="2"/>
  <c r="M78" i="2"/>
  <c r="Q30" i="2"/>
  <c r="J19" i="5"/>
  <c r="J11" i="5"/>
  <c r="J3" i="5"/>
  <c r="L22" i="5"/>
  <c r="L14" i="5"/>
  <c r="H3" i="5"/>
  <c r="D190" i="2"/>
  <c r="N190" i="2"/>
  <c r="S174" i="2"/>
  <c r="I174" i="2"/>
  <c r="D158" i="2"/>
  <c r="AF142" i="2"/>
  <c r="W142" i="2"/>
  <c r="Y126" i="2"/>
  <c r="D126" i="2"/>
  <c r="U110" i="2"/>
  <c r="V110" i="2"/>
  <c r="P94" i="2"/>
  <c r="AD94" i="2"/>
  <c r="I78" i="2"/>
  <c r="W78" i="2"/>
  <c r="D62" i="2"/>
  <c r="R62" i="2"/>
  <c r="T46" i="2"/>
  <c r="J24" i="5"/>
  <c r="J16" i="5"/>
  <c r="J8" i="5"/>
  <c r="H26" i="5"/>
  <c r="H18" i="5"/>
  <c r="H10" i="5"/>
  <c r="F7" i="5"/>
  <c r="F15" i="5"/>
  <c r="F23" i="5"/>
  <c r="X190" i="2"/>
  <c r="Z190" i="2"/>
  <c r="AE174" i="2"/>
  <c r="J174" i="2"/>
  <c r="P158" i="2"/>
  <c r="N158" i="2"/>
  <c r="I142" i="2"/>
  <c r="E142" i="2"/>
  <c r="P126" i="2"/>
  <c r="AG110" i="2"/>
  <c r="L110" i="2"/>
  <c r="AB94" i="2"/>
  <c r="C94" i="2"/>
  <c r="U78" i="2"/>
  <c r="R78" i="2"/>
  <c r="P62" i="2"/>
  <c r="AD62" i="2"/>
  <c r="I46" i="2"/>
  <c r="G46" i="2"/>
  <c r="F30" i="2"/>
  <c r="J21" i="5"/>
  <c r="J13" i="5"/>
  <c r="J5" i="5"/>
  <c r="H23" i="5"/>
  <c r="H15" i="5"/>
  <c r="H7" i="5"/>
  <c r="P190" i="2"/>
  <c r="V190" i="2"/>
  <c r="AA174" i="2"/>
  <c r="F174" i="2"/>
  <c r="L158" i="2"/>
  <c r="J158" i="2"/>
  <c r="AE142" i="2"/>
  <c r="AG126" i="2"/>
  <c r="L126" i="2"/>
  <c r="AC110" i="2"/>
  <c r="H110" i="2"/>
  <c r="X94" i="2"/>
  <c r="U94" i="2"/>
  <c r="Q78" i="2"/>
  <c r="AE78" i="2"/>
  <c r="L62" i="2"/>
  <c r="Z62" i="2"/>
  <c r="E46" i="2"/>
  <c r="C46" i="2"/>
  <c r="W30" i="2"/>
  <c r="N7" i="5"/>
  <c r="L6" i="5"/>
  <c r="AE30" i="2"/>
  <c r="Y158" i="2"/>
  <c r="M126" i="2"/>
  <c r="D94" i="2"/>
  <c r="AE62" i="2"/>
  <c r="AD30" i="2"/>
  <c r="P30" i="2"/>
  <c r="E14" i="2"/>
  <c r="AD14" i="2"/>
  <c r="J6" i="5"/>
  <c r="F8" i="5"/>
  <c r="S190" i="2"/>
  <c r="G158" i="2"/>
  <c r="O126" i="2"/>
  <c r="AC94" i="2"/>
  <c r="AG46" i="2"/>
  <c r="AC30" i="2"/>
  <c r="K30" i="2"/>
  <c r="Y14" i="2"/>
  <c r="J26" i="5"/>
  <c r="H16" i="5"/>
  <c r="E190" i="2"/>
  <c r="X158" i="2"/>
  <c r="X126" i="2"/>
  <c r="K94" i="2"/>
  <c r="U62" i="2"/>
  <c r="N30" i="2"/>
  <c r="H30" i="2"/>
  <c r="M14" i="2"/>
  <c r="L25" i="5"/>
  <c r="F12" i="5"/>
  <c r="W174" i="2"/>
  <c r="AA142" i="2"/>
  <c r="D110" i="2"/>
  <c r="AA78" i="2"/>
  <c r="K46" i="2"/>
  <c r="S30" i="2"/>
  <c r="X14" i="2"/>
  <c r="J14" i="2"/>
  <c r="N24" i="5"/>
  <c r="N16" i="5"/>
  <c r="N8" i="5"/>
  <c r="L7" i="5"/>
  <c r="H21" i="5"/>
  <c r="H13" i="5"/>
  <c r="AG190" i="2"/>
  <c r="U158" i="2"/>
  <c r="I126" i="2"/>
  <c r="Y94" i="2"/>
  <c r="AA62" i="2"/>
  <c r="N13" i="5"/>
  <c r="H5" i="5"/>
  <c r="AF190" i="2"/>
  <c r="AE158" i="2"/>
  <c r="V126" i="2"/>
  <c r="Z94" i="2"/>
  <c r="N62" i="2"/>
  <c r="N18" i="5"/>
  <c r="L12" i="5"/>
  <c r="K174" i="2"/>
  <c r="O142" i="2"/>
  <c r="AE110" i="2"/>
  <c r="O78" i="2"/>
  <c r="R46" i="2"/>
  <c r="L190" i="2"/>
  <c r="F62" i="2"/>
  <c r="C14" i="2"/>
  <c r="D142" i="2"/>
  <c r="I30" i="2"/>
  <c r="F6" i="5"/>
  <c r="AC78" i="2"/>
  <c r="AC14" i="2"/>
  <c r="AC174" i="2"/>
  <c r="J46" i="2"/>
  <c r="Z14" i="2"/>
  <c r="G78" i="2"/>
  <c r="Y62" i="2"/>
  <c r="V78" i="2"/>
  <c r="U14" i="2"/>
  <c r="AD126" i="2"/>
  <c r="AE190" i="2"/>
  <c r="S158" i="2"/>
  <c r="AA126" i="2"/>
  <c r="N94" i="2"/>
  <c r="AC62" i="2"/>
  <c r="N5" i="5"/>
  <c r="F9" i="5"/>
  <c r="J190" i="2"/>
  <c r="AB142" i="2"/>
  <c r="Q110" i="2"/>
  <c r="E78" i="2"/>
  <c r="P46" i="2"/>
  <c r="N10" i="5"/>
  <c r="L4" i="5"/>
  <c r="AC158" i="2"/>
  <c r="Q126" i="2"/>
  <c r="H94" i="2"/>
  <c r="M62" i="2"/>
  <c r="U30" i="2"/>
  <c r="W158" i="2"/>
  <c r="O30" i="2"/>
  <c r="L5" i="5"/>
  <c r="F110" i="2"/>
  <c r="P14" i="2"/>
  <c r="C190" i="2"/>
  <c r="Q46" i="2"/>
  <c r="N19" i="5"/>
  <c r="AC126" i="2"/>
  <c r="T30" i="2"/>
  <c r="AE14" i="2"/>
  <c r="U126" i="2"/>
  <c r="N26" i="5"/>
  <c r="X142" i="2"/>
  <c r="F10" i="5"/>
  <c r="P174" i="2"/>
  <c r="D14" i="2"/>
  <c r="AB174" i="2"/>
  <c r="P142" i="2"/>
  <c r="E110" i="2"/>
  <c r="AF78" i="2"/>
  <c r="D46" i="2"/>
  <c r="L23" i="5"/>
  <c r="F17" i="5"/>
  <c r="O174" i="2"/>
  <c r="S142" i="2"/>
  <c r="J110" i="2"/>
  <c r="S78" i="2"/>
  <c r="V46" i="2"/>
  <c r="H6" i="5"/>
  <c r="T190" i="2"/>
  <c r="AA158" i="2"/>
  <c r="J126" i="2"/>
  <c r="V94" i="2"/>
  <c r="J62" i="2"/>
  <c r="H8" i="5"/>
  <c r="AE126" i="2"/>
  <c r="AA30" i="2"/>
  <c r="F16" i="5"/>
  <c r="T78" i="2"/>
  <c r="W14" i="2"/>
  <c r="V158" i="2"/>
  <c r="Y30" i="2"/>
  <c r="H20" i="5"/>
  <c r="T94" i="2"/>
  <c r="N21" i="5"/>
  <c r="L15" i="5"/>
  <c r="F25" i="5"/>
  <c r="L94" i="2"/>
  <c r="F190" i="2"/>
  <c r="L46" i="2"/>
  <c r="AE46" i="2"/>
  <c r="AG14" i="2"/>
  <c r="C174" i="2"/>
  <c r="G142" i="2"/>
  <c r="W110" i="2"/>
  <c r="AG158" i="2"/>
  <c r="L20" i="5"/>
  <c r="M110" i="2"/>
  <c r="R94" i="2"/>
  <c r="N15" i="5"/>
  <c r="F20" i="5"/>
  <c r="H62" i="2"/>
  <c r="C11" i="3"/>
  <c r="C12" i="3"/>
  <c r="C15" i="3"/>
  <c r="C14" i="3"/>
  <c r="C5" i="3"/>
  <c r="C9" i="3"/>
  <c r="C6" i="3"/>
  <c r="C10" i="3"/>
  <c r="C8" i="3"/>
  <c r="C13" i="3"/>
  <c r="C4" i="3"/>
  <c r="C7" i="3"/>
  <c r="S20" i="5" l="1"/>
  <c r="S25" i="5"/>
  <c r="S16" i="5"/>
  <c r="S17" i="5"/>
  <c r="S10" i="5"/>
  <c r="S9" i="5"/>
  <c r="S6" i="5"/>
  <c r="S12" i="5"/>
  <c r="S8" i="5"/>
  <c r="S23" i="5"/>
  <c r="S15" i="5"/>
  <c r="S7" i="5"/>
  <c r="S4" i="5"/>
  <c r="S22" i="5"/>
  <c r="S26" i="5"/>
  <c r="S21" i="5"/>
  <c r="S13" i="5"/>
  <c r="S5" i="5"/>
  <c r="S14" i="5"/>
  <c r="S24" i="5"/>
  <c r="S18" i="5"/>
  <c r="S19" i="5"/>
  <c r="S11" i="5"/>
  <c r="W3" i="5"/>
  <c r="S3" i="5"/>
  <c r="D3" i="3"/>
  <c r="E3" i="3" s="1"/>
  <c r="D6" i="3"/>
  <c r="E12" i="3"/>
  <c r="E9" i="3"/>
  <c r="D10" i="3"/>
  <c r="D5" i="3"/>
  <c r="E13" i="3"/>
  <c r="D12" i="3"/>
  <c r="E6" i="3"/>
  <c r="E11" i="3"/>
  <c r="E14" i="3"/>
  <c r="E4" i="3"/>
  <c r="D7" i="3"/>
  <c r="E10" i="3"/>
  <c r="D9" i="3"/>
  <c r="E15" i="3"/>
  <c r="D14" i="3"/>
  <c r="E5" i="3"/>
  <c r="D13" i="3"/>
  <c r="E7" i="3"/>
  <c r="D15" i="3"/>
  <c r="D4" i="3"/>
  <c r="D8" i="3"/>
  <c r="E8" i="3"/>
  <c r="D11" i="3"/>
  <c r="F3" i="3" l="1"/>
  <c r="F13" i="3"/>
  <c r="F5" i="3"/>
  <c r="F6" i="3"/>
  <c r="F10" i="3"/>
  <c r="F4" i="3"/>
  <c r="F11" i="3"/>
  <c r="F7" i="3"/>
  <c r="F9" i="3"/>
  <c r="F8" i="3"/>
  <c r="F14" i="3"/>
  <c r="F12" i="3"/>
  <c r="F15" i="3"/>
  <c r="G3" i="3" l="1"/>
  <c r="G14" i="3"/>
  <c r="G12" i="3"/>
  <c r="G5" i="3"/>
  <c r="G11" i="3"/>
  <c r="G7" i="3"/>
  <c r="G9" i="3"/>
  <c r="G6" i="3"/>
  <c r="G13" i="3"/>
  <c r="G10" i="3"/>
  <c r="G15" i="3"/>
  <c r="G4" i="3"/>
  <c r="G8" i="3"/>
  <c r="H3" i="3" l="1"/>
  <c r="H15" i="3"/>
  <c r="H5" i="3"/>
  <c r="H8" i="3"/>
  <c r="H14" i="3"/>
  <c r="H4" i="3"/>
  <c r="H12" i="3"/>
  <c r="H7" i="3"/>
  <c r="H13" i="3"/>
  <c r="H9" i="3"/>
  <c r="H11" i="3"/>
  <c r="H10" i="3"/>
  <c r="H6" i="3"/>
  <c r="I3" i="3" l="1"/>
  <c r="I14" i="3"/>
  <c r="I9" i="3"/>
  <c r="I7" i="3"/>
  <c r="I11" i="3"/>
  <c r="I8" i="3"/>
  <c r="I13" i="3"/>
  <c r="I10" i="3"/>
  <c r="I6" i="3"/>
  <c r="I15" i="3"/>
  <c r="I4" i="3"/>
  <c r="I5" i="3"/>
  <c r="I12" i="3"/>
  <c r="K7" i="3" l="1"/>
  <c r="K11" i="3"/>
  <c r="K6" i="3"/>
  <c r="K10" i="3"/>
  <c r="K5" i="3"/>
  <c r="K9" i="3"/>
  <c r="K13" i="3"/>
  <c r="K8" i="3"/>
  <c r="K12" i="3"/>
  <c r="A12" i="3"/>
  <c r="J12" i="3" s="1"/>
  <c r="A8" i="3"/>
  <c r="J8" i="3" s="1"/>
  <c r="A10" i="3"/>
  <c r="J10" i="3" s="1"/>
  <c r="A5" i="3"/>
  <c r="J5" i="3" s="1"/>
  <c r="A7" i="3"/>
  <c r="J7" i="3" s="1"/>
  <c r="A6" i="3"/>
  <c r="J6" i="3" s="1"/>
  <c r="A11" i="3"/>
  <c r="J11" i="3" s="1"/>
  <c r="A9" i="3"/>
  <c r="J9" i="3" s="1"/>
  <c r="A13" i="3"/>
  <c r="J13" i="3" s="1"/>
  <c r="A4" i="3"/>
  <c r="J4" i="3" l="1"/>
  <c r="K4" i="3" s="1"/>
</calcChain>
</file>

<file path=xl/comments1.xml><?xml version="1.0" encoding="utf-8"?>
<comments xmlns="http://schemas.openxmlformats.org/spreadsheetml/2006/main">
  <authors>
    <author>Canicus -</author>
    <author>Timezynk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 xml:space="preserve">TimeZynk AB:
</t>
        </r>
        <r>
          <rPr>
            <sz val="9"/>
            <color indexed="81"/>
            <rFont val="Tahoma"/>
            <family val="2"/>
          </rPr>
          <t>Du redigerar och lägget till personal under tabben Personal</t>
        </r>
      </text>
    </comment>
    <comment ref="AE18" authorId="1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Utrymme för 29 februari</t>
        </r>
      </text>
    </comment>
  </commentList>
</comments>
</file>

<file path=xl/comments2.xml><?xml version="1.0" encoding="utf-8"?>
<comments xmlns="http://schemas.openxmlformats.org/spreadsheetml/2006/main">
  <authors>
    <author>Timezynk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Välj den vecka du vill se schema för.</t>
        </r>
      </text>
    </comment>
  </commentList>
</comments>
</file>

<file path=xl/comments3.xml><?xml version="1.0" encoding="utf-8"?>
<comments xmlns="http://schemas.openxmlformats.org/spreadsheetml/2006/main">
  <authors>
    <author>Timezynk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Dina arbetsuppgifter kan inte ha samma namn, de måste vara unika.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Du kan ändra hur lång arbetsveckan är i Företagsinformation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Arbetsgrad på uppgifter. 100 % motsvarar den angivna arbetsveckan under Företagsinformationen.
</t>
        </r>
      </text>
    </comment>
  </commentList>
</comments>
</file>

<file path=xl/comments4.xml><?xml version="1.0" encoding="utf-8"?>
<comments xmlns="http://schemas.openxmlformats.org/spreadsheetml/2006/main">
  <authors>
    <author>Timezynk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Timezynk:</t>
        </r>
        <r>
          <rPr>
            <sz val="9"/>
            <color indexed="81"/>
            <rFont val="Tahoma"/>
            <family val="2"/>
          </rPr>
          <t xml:space="preserve">
Du kan ändra hur lång arbetsveckan är i Företagsinformation</t>
        </r>
      </text>
    </comment>
  </commentList>
</comments>
</file>

<file path=xl/sharedStrings.xml><?xml version="1.0" encoding="utf-8"?>
<sst xmlns="http://schemas.openxmlformats.org/spreadsheetml/2006/main" count="168" uniqueCount="57">
  <si>
    <t>Välkommen till TimeZynks schemamall</t>
  </si>
  <si>
    <t>Schemaläggning</t>
  </si>
  <si>
    <t>Du kan börja schemalägga direkt i bladet "Schemaläggning".</t>
  </si>
  <si>
    <t>Veckoschema</t>
  </si>
  <si>
    <t>Schemat skriver du ut direkt i "Schemaläggning" eller från bladet "Veckoschema".</t>
  </si>
  <si>
    <t>Företagsinformation</t>
  </si>
  <si>
    <t>På arket "Företagsinformation" ändrar du uppgifter som företagets namn, öppnings- och stängningstider, raster och ett grovt uppskattat beläggningsbehov.</t>
  </si>
  <si>
    <t>Arbetsuppgifter</t>
  </si>
  <si>
    <t>Arbetsuppgifter skapas genom att skriva in dem i listan för "Arbetsuppgifter". Excel räknar fram standardtider som du kan ändra efter behov.</t>
  </si>
  <si>
    <t>Personal</t>
  </si>
  <si>
    <t>Personalen läggs in under "Personal" och där kan man även ange anställningsgraden. Den stäms av mot schemaläggningen i veckoschemat.</t>
  </si>
  <si>
    <t>Vi rekommenderar att ni använder något av följande program för schemaläggning:
Microsoft Excel 2010, eller senare
Microsoft Excel for Mac 2011, eller senare</t>
  </si>
  <si>
    <t>Detta excelark tillhandshålls av TimeZynk AB, kostnadsfritt utan support eller garanti.
Arket får delas fritt och används i kommersiella organistaioner utan begränsning men inte säljas vidare.</t>
  </si>
  <si>
    <t>Januari</t>
  </si>
  <si>
    <t>Behov</t>
  </si>
  <si>
    <t>Justera</t>
  </si>
  <si>
    <t>Februari</t>
  </si>
  <si>
    <t/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</si>
  <si>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</si>
  <si>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</si>
  <si>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</si>
  <si>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</si>
  <si>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</si>
  <si>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</si>
  <si>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</si>
  <si>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</si>
  <si>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</si>
  <si>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</si>
  <si>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Måndag</t>
  </si>
  <si>
    <t>Tisdag</t>
  </si>
  <si>
    <t>Onsdag</t>
  </si>
  <si>
    <t>Torsdag</t>
  </si>
  <si>
    <t>Fredag</t>
  </si>
  <si>
    <t>Lördag</t>
  </si>
  <si>
    <t>Söndag</t>
  </si>
  <si>
    <t>Timmar</t>
  </si>
  <si>
    <t>Grad</t>
  </si>
  <si>
    <t>Justering</t>
  </si>
  <si>
    <t>Schemat är för</t>
  </si>
  <si>
    <t>Testbolaget AB</t>
  </si>
  <si>
    <t>Budgeterat behov</t>
  </si>
  <si>
    <t>Arbetstid</t>
  </si>
  <si>
    <t>Lunch</t>
  </si>
  <si>
    <t>Fika</t>
  </si>
  <si>
    <t>Öppnar</t>
  </si>
  <si>
    <t>Stänger</t>
  </si>
  <si>
    <t>Start</t>
  </si>
  <si>
    <t>Slut</t>
  </si>
  <si>
    <t>Obetald</t>
  </si>
  <si>
    <t>Summa</t>
  </si>
  <si>
    <t>Butik</t>
  </si>
  <si>
    <t>Nej</t>
  </si>
  <si>
    <t>Ja</t>
  </si>
  <si>
    <t>Anställd</t>
  </si>
  <si>
    <t>Testare Testsson</t>
  </si>
  <si>
    <t>De områden du kan ändra på är markerade i gult! Resterande celler är skyddade.</t>
  </si>
  <si>
    <t>Arbetsvecka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</si>
</sst>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m"/>
    <numFmt numFmtId="165" formatCode="dd"/>
    <numFmt numFmtId="166" formatCode="ddd"/>
    <numFmt numFmtId="167" formatCode="dddd"/>
    <numFmt numFmtId="168" formatCode="???;???;???"/>
    <numFmt numFmtId="169" formatCode="&quot;V&quot;\ 0"/>
    <numFmt numFmtId="170" formatCode="[hh]:mm"/>
    <numFmt numFmtId="171" formatCode="0.0%"/>
    <numFmt numFmtId="172" formatCode=";;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17EAC"/>
      <name val="Arial"/>
      <family val="2"/>
    </font>
    <font>
      <b/>
      <sz val="12"/>
      <color theme="10"/>
      <name val="Arial"/>
      <family val="2"/>
    </font>
    <font>
      <i/>
      <sz val="11"/>
      <color rgb="FF2FA4E7"/>
      <name val="Arial"/>
      <family val="2"/>
    </font>
    <font>
      <b/>
      <sz val="10"/>
      <color rgb="FF317EAC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color rgb="FF317EAC"/>
      <name val="Arial"/>
      <family val="2"/>
    </font>
    <font>
      <sz val="10"/>
      <color rgb="FF317EAC"/>
      <name val="Arial"/>
      <family val="2"/>
    </font>
    <font>
      <b/>
      <sz val="11"/>
      <color rgb="FF317EAC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EDF7"/>
        <bgColor indexed="64"/>
      </patternFill>
    </fill>
    <fill>
      <patternFill patternType="solid">
        <fgColor rgb="FFD9EDF7"/>
        <bgColor rgb="FFD9EDF7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3">
    <xf numFmtId="0" fontId="0" fillId="0" borderId="0" xfId="0"/>
    <xf numFmtId="0" fontId="0" fillId="3" borderId="0" xfId="0" applyFill="1"/>
    <xf numFmtId="0" fontId="5" fillId="3" borderId="4" xfId="3" applyFont="1" applyFill="1" applyBorder="1" applyAlignment="1">
      <alignment horizontal="right" vertical="top"/>
    </xf>
    <xf numFmtId="0" fontId="0" fillId="3" borderId="5" xfId="0" applyFont="1" applyFill="1" applyBorder="1" applyAlignment="1">
      <alignment horizontal="left" vertical="top" wrapText="1" indent="1"/>
    </xf>
    <xf numFmtId="0" fontId="5" fillId="3" borderId="6" xfId="3" applyFont="1" applyFill="1" applyBorder="1" applyAlignment="1">
      <alignment horizontal="right" vertical="top"/>
    </xf>
    <xf numFmtId="0" fontId="0" fillId="3" borderId="7" xfId="0" applyFill="1" applyBorder="1" applyAlignment="1">
      <alignment horizontal="left" vertical="top" wrapText="1" indent="1"/>
    </xf>
    <xf numFmtId="0" fontId="5" fillId="3" borderId="8" xfId="3" applyFont="1" applyFill="1" applyBorder="1" applyAlignment="1">
      <alignment horizontal="right" vertical="top"/>
    </xf>
    <xf numFmtId="0" fontId="0" fillId="3" borderId="9" xfId="0" applyFill="1" applyBorder="1" applyAlignment="1">
      <alignment horizontal="left" vertical="top" wrapText="1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>
      <alignment wrapText="1"/>
    </xf>
    <xf numFmtId="0" fontId="0" fillId="3" borderId="2" xfId="0" applyFill="1" applyBorder="1"/>
    <xf numFmtId="0" fontId="4" fillId="3" borderId="3" xfId="3" applyFill="1" applyBorder="1" applyAlignment="1">
      <alignment horizontal="left" vertical="center" wrapText="1" indent="1"/>
    </xf>
    <xf numFmtId="0" fontId="4" fillId="3" borderId="0" xfId="3" applyFill="1" applyAlignment="1">
      <alignment wrapText="1"/>
    </xf>
    <xf numFmtId="0" fontId="7" fillId="3" borderId="0" xfId="0" applyFont="1" applyFill="1" applyProtection="1"/>
    <xf numFmtId="0" fontId="7" fillId="4" borderId="0" xfId="0" applyFont="1" applyFill="1" applyProtection="1"/>
    <xf numFmtId="164" fontId="8" fillId="5" borderId="10" xfId="0" applyNumberFormat="1" applyFont="1" applyFill="1" applyBorder="1" applyAlignment="1" applyProtection="1">
      <alignment horizontal="center" vertical="center"/>
    </xf>
    <xf numFmtId="165" fontId="8" fillId="5" borderId="11" xfId="0" applyNumberFormat="1" applyFont="1" applyFill="1" applyBorder="1" applyAlignment="1" applyProtection="1">
      <alignment horizontal="center" vertical="center"/>
    </xf>
    <xf numFmtId="165" fontId="8" fillId="5" borderId="12" xfId="0" applyNumberFormat="1" applyFont="1" applyFill="1" applyBorder="1" applyAlignment="1" applyProtection="1">
      <alignment horizontal="center" vertical="center"/>
    </xf>
    <xf numFmtId="14" fontId="7" fillId="4" borderId="0" xfId="0" applyNumberFormat="1" applyFont="1" applyFill="1" applyProtection="1"/>
    <xf numFmtId="164" fontId="9" fillId="5" borderId="13" xfId="3" applyNumberFormat="1" applyFont="1" applyFill="1" applyBorder="1" applyAlignment="1" applyProtection="1">
      <alignment horizontal="center" vertical="center"/>
    </xf>
    <xf numFmtId="166" fontId="8" fillId="5" borderId="14" xfId="0" applyNumberFormat="1" applyFont="1" applyFill="1" applyBorder="1" applyAlignment="1" applyProtection="1">
      <alignment horizontal="center" vertical="center"/>
    </xf>
    <xf numFmtId="166" fontId="8" fillId="5" borderId="15" xfId="0" applyNumberFormat="1" applyFont="1" applyFill="1" applyBorder="1" applyAlignment="1" applyProtection="1">
      <alignment horizontal="center" vertical="center"/>
    </xf>
    <xf numFmtId="0" fontId="10" fillId="5" borderId="16" xfId="2" applyFont="1" applyFill="1" applyBorder="1" applyProtection="1"/>
    <xf numFmtId="0" fontId="7" fillId="2" borderId="17" xfId="1" applyFont="1" applyBorder="1" applyProtection="1">
      <protection locked="0"/>
    </xf>
    <xf numFmtId="0" fontId="7" fillId="2" borderId="18" xfId="1" applyFont="1" applyBorder="1" applyProtection="1">
      <protection locked="0"/>
    </xf>
    <xf numFmtId="0" fontId="7" fillId="2" borderId="1" xfId="1" applyFont="1" applyBorder="1" applyProtection="1">
      <protection locked="0"/>
    </xf>
    <xf numFmtId="0" fontId="7" fillId="2" borderId="19" xfId="1" applyFont="1" applyBorder="1" applyProtection="1">
      <protection locked="0"/>
    </xf>
    <xf numFmtId="167" fontId="7" fillId="4" borderId="0" xfId="0" applyNumberFormat="1" applyFont="1" applyFill="1" applyProtection="1"/>
    <xf numFmtId="0" fontId="11" fillId="5" borderId="10" xfId="0" applyFont="1" applyFill="1" applyBorder="1" applyAlignment="1" applyProtection="1">
      <alignment horizontal="right" indent="1"/>
    </xf>
    <xf numFmtId="0" fontId="7" fillId="0" borderId="11" xfId="0" quotePrefix="1" applyFont="1" applyBorder="1" applyAlignment="1" applyProtection="1">
      <alignment horizontal="center" vertical="center"/>
    </xf>
    <xf numFmtId="0" fontId="7" fillId="0" borderId="12" xfId="0" quotePrefix="1" applyFont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right" indent="1"/>
    </xf>
    <xf numFmtId="0" fontId="7" fillId="2" borderId="21" xfId="1" applyFont="1" applyBorder="1" applyAlignment="1" applyProtection="1">
      <alignment horizontal="center" vertical="center"/>
      <protection locked="0"/>
    </xf>
    <xf numFmtId="0" fontId="7" fillId="2" borderId="22" xfId="1" applyFont="1" applyBorder="1" applyAlignment="1" applyProtection="1">
      <alignment horizontal="center" vertical="center"/>
      <protection locked="0"/>
    </xf>
    <xf numFmtId="0" fontId="7" fillId="2" borderId="1" xfId="1" quotePrefix="1" applyFont="1" applyBorder="1" applyProtection="1">
      <protection locked="0"/>
    </xf>
    <xf numFmtId="0" fontId="7" fillId="2" borderId="23" xfId="1" applyFont="1" applyBorder="1" applyProtection="1">
      <protection locked="0"/>
    </xf>
    <xf numFmtId="0" fontId="7" fillId="2" borderId="24" xfId="1" applyFont="1" applyBorder="1" applyProtection="1">
      <protection locked="0"/>
    </xf>
    <xf numFmtId="0" fontId="7" fillId="0" borderId="25" xfId="0" quotePrefix="1" applyFont="1" applyBorder="1" applyAlignment="1" applyProtection="1">
      <alignment horizontal="center" vertical="center"/>
    </xf>
    <xf numFmtId="0" fontId="7" fillId="2" borderId="26" xfId="1" applyFont="1" applyBorder="1" applyAlignment="1" applyProtection="1">
      <alignment horizontal="center" vertical="center"/>
      <protection locked="0"/>
    </xf>
    <xf numFmtId="0" fontId="7" fillId="2" borderId="27" xfId="1" applyFont="1" applyBorder="1" applyAlignment="1" applyProtection="1">
      <alignment horizontal="center" vertical="center"/>
      <protection locked="0"/>
    </xf>
    <xf numFmtId="168" fontId="7" fillId="2" borderId="17" xfId="1" applyNumberFormat="1" applyFont="1" applyBorder="1" applyProtection="1">
      <protection locked="0"/>
    </xf>
    <xf numFmtId="168" fontId="7" fillId="2" borderId="18" xfId="1" applyNumberFormat="1" applyFont="1" applyBorder="1" applyProtection="1">
      <protection locked="0"/>
    </xf>
    <xf numFmtId="168" fontId="7" fillId="2" borderId="1" xfId="1" quotePrefix="1" applyNumberFormat="1" applyFont="1" applyBorder="1" applyProtection="1">
      <protection locked="0"/>
    </xf>
    <xf numFmtId="168" fontId="7" fillId="2" borderId="1" xfId="1" applyNumberFormat="1" applyFont="1" applyBorder="1" applyProtection="1">
      <protection locked="0"/>
    </xf>
    <xf numFmtId="168" fontId="7" fillId="2" borderId="19" xfId="1" applyNumberFormat="1" applyFont="1" applyBorder="1" applyProtection="1">
      <protection locked="0"/>
    </xf>
    <xf numFmtId="168" fontId="7" fillId="2" borderId="23" xfId="1" applyNumberFormat="1" applyFont="1" applyBorder="1" applyProtection="1">
      <protection locked="0"/>
    </xf>
    <xf numFmtId="168" fontId="7" fillId="2" borderId="24" xfId="1" applyNumberFormat="1" applyFont="1" applyBorder="1" applyProtection="1">
      <protection locked="0"/>
    </xf>
    <xf numFmtId="0" fontId="7" fillId="2" borderId="21" xfId="1" applyFont="1" applyBorder="1" applyProtection="1">
      <protection locked="0"/>
    </xf>
    <xf numFmtId="0" fontId="7" fillId="2" borderId="22" xfId="1" applyFont="1" applyBorder="1" applyProtection="1">
      <protection locked="0"/>
    </xf>
    <xf numFmtId="164" fontId="7" fillId="3" borderId="0" xfId="0" applyNumberFormat="1" applyFont="1" applyFill="1" applyProtection="1"/>
    <xf numFmtId="14" fontId="7" fillId="3" borderId="0" xfId="0" applyNumberFormat="1" applyFont="1" applyFill="1" applyProtection="1"/>
    <xf numFmtId="0" fontId="14" fillId="3" borderId="0" xfId="0" applyFont="1" applyFill="1"/>
    <xf numFmtId="164" fontId="15" fillId="0" borderId="28" xfId="3" applyNumberFormat="1" applyFont="1" applyBorder="1" applyAlignment="1" applyProtection="1">
      <alignment horizontal="center" vertical="center"/>
    </xf>
    <xf numFmtId="167" fontId="8" fillId="0" borderId="29" xfId="0" applyNumberFormat="1" applyFont="1" applyBorder="1" applyAlignment="1">
      <alignment horizontal="center" vertical="center"/>
    </xf>
    <xf numFmtId="167" fontId="8" fillId="0" borderId="30" xfId="0" applyNumberFormat="1" applyFont="1" applyBorder="1" applyAlignment="1">
      <alignment horizontal="center" vertical="center"/>
    </xf>
    <xf numFmtId="0" fontId="14" fillId="5" borderId="11" xfId="0" applyFont="1" applyFill="1" applyBorder="1"/>
    <xf numFmtId="0" fontId="14" fillId="5" borderId="12" xfId="0" applyFont="1" applyFill="1" applyBorder="1"/>
    <xf numFmtId="169" fontId="16" fillId="2" borderId="28" xfId="1" applyNumberFormat="1" applyFont="1" applyBorder="1" applyAlignment="1" applyProtection="1">
      <alignment horizontal="center"/>
      <protection locked="0"/>
    </xf>
    <xf numFmtId="14" fontId="8" fillId="0" borderId="31" xfId="0" quotePrefix="1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32" xfId="2" applyFont="1" applyBorder="1" applyAlignment="1" applyProtection="1">
      <alignment horizontal="left" vertical="center" indent="1"/>
    </xf>
    <xf numFmtId="0" fontId="17" fillId="0" borderId="33" xfId="0" applyNumberFormat="1" applyFont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9" fontId="17" fillId="0" borderId="35" xfId="0" applyNumberFormat="1" applyFont="1" applyFill="1" applyBorder="1" applyAlignment="1">
      <alignment horizontal="right" vertical="center" wrapText="1" indent="3"/>
    </xf>
    <xf numFmtId="0" fontId="10" fillId="0" borderId="36" xfId="2" applyFont="1" applyBorder="1" applyAlignment="1" applyProtection="1">
      <alignment horizontal="left" vertical="center" indent="1"/>
    </xf>
    <xf numFmtId="0" fontId="17" fillId="0" borderId="37" xfId="0" applyNumberFormat="1" applyFont="1" applyBorder="1" applyAlignment="1">
      <alignment horizontal="center" vertical="center" wrapText="1"/>
    </xf>
    <xf numFmtId="0" fontId="17" fillId="0" borderId="38" xfId="0" applyNumberFormat="1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9" fontId="17" fillId="0" borderId="38" xfId="0" applyNumberFormat="1" applyFont="1" applyFill="1" applyBorder="1" applyAlignment="1">
      <alignment horizontal="right" vertical="center" wrapText="1" indent="3"/>
    </xf>
    <xf numFmtId="0" fontId="10" fillId="0" borderId="40" xfId="2" applyFont="1" applyBorder="1" applyAlignment="1" applyProtection="1">
      <alignment horizontal="left" vertical="center" inden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9" fontId="17" fillId="0" borderId="42" xfId="0" applyNumberFormat="1" applyFont="1" applyFill="1" applyBorder="1" applyAlignment="1">
      <alignment horizontal="right" vertical="center" wrapText="1" indent="3"/>
    </xf>
    <xf numFmtId="0" fontId="17" fillId="5" borderId="25" xfId="0" applyFont="1" applyFill="1" applyBorder="1" applyAlignment="1">
      <alignment horizontal="right" indent="1"/>
    </xf>
    <xf numFmtId="0" fontId="17" fillId="5" borderId="44" xfId="0" applyFont="1" applyFill="1" applyBorder="1" applyAlignment="1">
      <alignment horizontal="right" inden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4" fillId="3" borderId="0" xfId="0" applyFont="1" applyFill="1" applyProtection="1"/>
    <xf numFmtId="0" fontId="17" fillId="5" borderId="52" xfId="0" applyFont="1" applyFill="1" applyBorder="1" applyProtection="1"/>
    <xf numFmtId="0" fontId="14" fillId="2" borderId="53" xfId="1" applyFont="1" applyBorder="1" applyAlignment="1" applyProtection="1">
      <alignment horizontal="right" indent="1"/>
      <protection locked="0"/>
    </xf>
    <xf numFmtId="0" fontId="17" fillId="5" borderId="54" xfId="0" applyFont="1" applyFill="1" applyBorder="1" applyProtection="1"/>
    <xf numFmtId="170" fontId="14" fillId="2" borderId="55" xfId="1" applyNumberFormat="1" applyFont="1" applyBorder="1" applyAlignment="1" applyProtection="1">
      <alignment horizontal="center"/>
      <protection locked="0"/>
    </xf>
    <xf numFmtId="0" fontId="14" fillId="2" borderId="58" xfId="1" applyFont="1" applyBorder="1" applyAlignment="1" applyProtection="1">
      <alignment horizontal="right" indent="1"/>
      <protection locked="0"/>
    </xf>
    <xf numFmtId="20" fontId="14" fillId="2" borderId="58" xfId="1" applyNumberFormat="1" applyFont="1" applyBorder="1" applyAlignment="1" applyProtection="1">
      <alignment horizontal="center"/>
      <protection locked="0"/>
    </xf>
    <xf numFmtId="0" fontId="17" fillId="5" borderId="60" xfId="0" applyFont="1" applyFill="1" applyBorder="1" applyProtection="1"/>
    <xf numFmtId="20" fontId="14" fillId="2" borderId="61" xfId="1" applyNumberFormat="1" applyFont="1" applyBorder="1" applyAlignment="1" applyProtection="1">
      <alignment horizontal="center"/>
      <protection locked="0"/>
    </xf>
    <xf numFmtId="20" fontId="14" fillId="2" borderId="55" xfId="1" applyNumberFormat="1" applyFont="1" applyBorder="1" applyAlignment="1" applyProtection="1">
      <alignment horizontal="center"/>
      <protection locked="0"/>
    </xf>
    <xf numFmtId="0" fontId="14" fillId="2" borderId="61" xfId="1" applyFont="1" applyBorder="1" applyAlignment="1" applyProtection="1">
      <alignment horizontal="right" indent="1"/>
      <protection locked="0"/>
    </xf>
    <xf numFmtId="20" fontId="14" fillId="3" borderId="0" xfId="0" applyNumberFormat="1" applyFont="1" applyFill="1" applyProtection="1"/>
    <xf numFmtId="0" fontId="14" fillId="3" borderId="0" xfId="0" applyFont="1" applyFill="1" applyAlignment="1" applyProtection="1"/>
    <xf numFmtId="0" fontId="22" fillId="3" borderId="0" xfId="0" applyFont="1" applyFill="1" applyProtection="1"/>
    <xf numFmtId="0" fontId="17" fillId="5" borderId="10" xfId="0" applyFont="1" applyFill="1" applyBorder="1" applyProtection="1"/>
    <xf numFmtId="0" fontId="17" fillId="5" borderId="11" xfId="0" applyFont="1" applyFill="1" applyBorder="1" applyProtection="1"/>
    <xf numFmtId="0" fontId="8" fillId="5" borderId="11" xfId="0" applyFont="1" applyFill="1" applyBorder="1" applyAlignment="1" applyProtection="1">
      <alignment horizontal="center" vertical="center"/>
    </xf>
    <xf numFmtId="0" fontId="17" fillId="5" borderId="12" xfId="0" applyFont="1" applyFill="1" applyBorder="1" applyProtection="1"/>
    <xf numFmtId="0" fontId="8" fillId="5" borderId="66" xfId="0" applyFont="1" applyFill="1" applyBorder="1" applyAlignment="1" applyProtection="1">
      <alignment horizontal="center"/>
    </xf>
    <xf numFmtId="0" fontId="8" fillId="5" borderId="67" xfId="0" applyFont="1" applyFill="1" applyBorder="1" applyAlignment="1" applyProtection="1">
      <alignment horizontal="center"/>
    </xf>
    <xf numFmtId="0" fontId="8" fillId="5" borderId="71" xfId="0" applyFont="1" applyFill="1" applyBorder="1" applyAlignment="1" applyProtection="1">
      <alignment horizontal="center"/>
    </xf>
    <xf numFmtId="0" fontId="8" fillId="5" borderId="72" xfId="0" applyFont="1" applyFill="1" applyBorder="1" applyAlignment="1" applyProtection="1">
      <alignment horizontal="center"/>
    </xf>
    <xf numFmtId="0" fontId="8" fillId="5" borderId="65" xfId="0" applyFont="1" applyFill="1" applyBorder="1" applyAlignment="1" applyProtection="1">
      <alignment horizontal="center"/>
    </xf>
    <xf numFmtId="0" fontId="14" fillId="2" borderId="73" xfId="1" applyFont="1" applyBorder="1" applyProtection="1">
      <protection locked="0"/>
    </xf>
    <xf numFmtId="170" fontId="17" fillId="5" borderId="74" xfId="0" applyNumberFormat="1" applyFont="1" applyFill="1" applyBorder="1" applyAlignment="1" applyProtection="1">
      <alignment horizontal="center"/>
    </xf>
    <xf numFmtId="171" fontId="14" fillId="2" borderId="75" xfId="1" applyNumberFormat="1" applyFont="1" applyBorder="1" applyAlignment="1" applyProtection="1">
      <alignment horizontal="center"/>
      <protection locked="0"/>
    </xf>
    <xf numFmtId="170" fontId="14" fillId="2" borderId="1" xfId="1" applyNumberFormat="1" applyFont="1" applyBorder="1" applyAlignment="1" applyProtection="1">
      <alignment horizontal="center"/>
      <protection locked="0"/>
    </xf>
    <xf numFmtId="170" fontId="14" fillId="2" borderId="76" xfId="1" applyNumberFormat="1" applyFont="1" applyBorder="1" applyAlignment="1" applyProtection="1">
      <alignment horizontal="center"/>
      <protection locked="0"/>
    </xf>
    <xf numFmtId="170" fontId="17" fillId="5" borderId="77" xfId="0" applyNumberFormat="1" applyFont="1" applyFill="1" applyBorder="1" applyAlignment="1" applyProtection="1">
      <alignment horizontal="center"/>
    </xf>
    <xf numFmtId="170" fontId="14" fillId="2" borderId="78" xfId="1" applyNumberFormat="1" applyFont="1" applyBorder="1" applyAlignment="1" applyProtection="1">
      <alignment horizontal="center"/>
      <protection locked="0"/>
    </xf>
    <xf numFmtId="170" fontId="14" fillId="2" borderId="19" xfId="1" applyNumberFormat="1" applyFont="1" applyBorder="1" applyAlignment="1" applyProtection="1">
      <alignment horizontal="center"/>
      <protection locked="0"/>
    </xf>
    <xf numFmtId="0" fontId="14" fillId="2" borderId="79" xfId="1" applyFont="1" applyBorder="1" applyProtection="1">
      <protection locked="0"/>
    </xf>
    <xf numFmtId="170" fontId="17" fillId="5" borderId="80" xfId="0" applyNumberFormat="1" applyFont="1" applyFill="1" applyBorder="1" applyAlignment="1" applyProtection="1">
      <alignment horizontal="center"/>
    </xf>
    <xf numFmtId="171" fontId="14" fillId="2" borderId="81" xfId="1" applyNumberFormat="1" applyFont="1" applyBorder="1" applyAlignment="1" applyProtection="1">
      <alignment horizontal="center"/>
      <protection locked="0"/>
    </xf>
    <xf numFmtId="170" fontId="14" fillId="2" borderId="21" xfId="1" applyNumberFormat="1" applyFont="1" applyBorder="1" applyAlignment="1" applyProtection="1">
      <alignment horizontal="center"/>
      <protection locked="0"/>
    </xf>
    <xf numFmtId="170" fontId="14" fillId="2" borderId="26" xfId="1" applyNumberFormat="1" applyFont="1" applyBorder="1" applyAlignment="1" applyProtection="1">
      <alignment horizontal="center"/>
      <protection locked="0"/>
    </xf>
    <xf numFmtId="170" fontId="17" fillId="5" borderId="82" xfId="0" applyNumberFormat="1" applyFont="1" applyFill="1" applyBorder="1" applyAlignment="1" applyProtection="1">
      <alignment horizontal="center"/>
    </xf>
    <xf numFmtId="170" fontId="14" fillId="2" borderId="51" xfId="1" applyNumberFormat="1" applyFont="1" applyBorder="1" applyAlignment="1" applyProtection="1">
      <alignment horizontal="center"/>
      <protection locked="0"/>
    </xf>
    <xf numFmtId="170" fontId="14" fillId="2" borderId="22" xfId="1" applyNumberFormat="1" applyFont="1" applyBorder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</xf>
    <xf numFmtId="0" fontId="8" fillId="5" borderId="83" xfId="0" applyFont="1" applyFill="1" applyBorder="1" applyAlignment="1">
      <alignment horizontal="center"/>
    </xf>
    <xf numFmtId="0" fontId="8" fillId="5" borderId="84" xfId="0" applyFont="1" applyFill="1" applyBorder="1" applyAlignment="1" applyProtection="1">
      <alignment horizontal="center"/>
    </xf>
    <xf numFmtId="0" fontId="8" fillId="5" borderId="85" xfId="0" applyFont="1" applyFill="1" applyBorder="1" applyAlignment="1">
      <alignment horizontal="center"/>
    </xf>
    <xf numFmtId="0" fontId="14" fillId="2" borderId="86" xfId="1" applyFont="1" applyBorder="1" applyProtection="1">
      <protection locked="0"/>
    </xf>
    <xf numFmtId="170" fontId="17" fillId="5" borderId="67" xfId="0" applyNumberFormat="1" applyFont="1" applyFill="1" applyBorder="1" applyAlignment="1">
      <alignment horizontal="center"/>
    </xf>
    <xf numFmtId="9" fontId="14" fillId="2" borderId="87" xfId="1" applyNumberFormat="1" applyFont="1" applyBorder="1" applyProtection="1">
      <protection locked="0"/>
    </xf>
    <xf numFmtId="0" fontId="14" fillId="2" borderId="78" xfId="1" applyFont="1" applyBorder="1" applyProtection="1">
      <protection locked="0"/>
    </xf>
    <xf numFmtId="170" fontId="17" fillId="5" borderId="75" xfId="0" applyNumberFormat="1" applyFont="1" applyFill="1" applyBorder="1" applyAlignment="1">
      <alignment horizontal="center"/>
    </xf>
    <xf numFmtId="9" fontId="14" fillId="2" borderId="19" xfId="1" applyNumberFormat="1" applyFont="1" applyBorder="1" applyProtection="1">
      <protection locked="0"/>
    </xf>
    <xf numFmtId="0" fontId="14" fillId="2" borderId="51" xfId="1" applyFont="1" applyBorder="1" applyProtection="1">
      <protection locked="0"/>
    </xf>
    <xf numFmtId="170" fontId="17" fillId="5" borderId="81" xfId="0" applyNumberFormat="1" applyFont="1" applyFill="1" applyBorder="1" applyAlignment="1">
      <alignment horizontal="center"/>
    </xf>
    <xf numFmtId="9" fontId="14" fillId="2" borderId="22" xfId="1" applyNumberFormat="1" applyFont="1" applyBorder="1" applyProtection="1">
      <protection locked="0"/>
    </xf>
    <xf numFmtId="172" fontId="14" fillId="3" borderId="0" xfId="0" applyNumberFormat="1" applyFont="1" applyFill="1"/>
    <xf numFmtId="0" fontId="0" fillId="3" borderId="0" xfId="0" applyFill="1" applyAlignment="1">
      <alignment horizontal="center" vertical="center"/>
    </xf>
    <xf numFmtId="172" fontId="23" fillId="3" borderId="0" xfId="0" applyNumberFormat="1" applyFont="1" applyFill="1" applyProtection="1"/>
    <xf numFmtId="2" fontId="26" fillId="5" borderId="16" xfId="0" applyNumberFormat="1" applyFont="1" applyFill="1" applyBorder="1" applyAlignment="1" applyProtection="1">
      <alignment horizontal="right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2" borderId="2" xfId="1" applyFont="1" applyBorder="1" applyAlignment="1" applyProtection="1">
      <alignment horizontal="center" vertical="center" wrapText="1"/>
      <protection locked="0"/>
    </xf>
    <xf numFmtId="0" fontId="24" fillId="2" borderId="3" xfId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center"/>
    </xf>
    <xf numFmtId="0" fontId="19" fillId="5" borderId="11" xfId="0" applyFont="1" applyFill="1" applyBorder="1" applyAlignment="1" applyProtection="1">
      <alignment horizontal="center"/>
    </xf>
    <xf numFmtId="0" fontId="20" fillId="2" borderId="48" xfId="1" applyFont="1" applyBorder="1" applyAlignment="1" applyProtection="1">
      <alignment horizontal="left" vertical="center" indent="1"/>
      <protection locked="0"/>
    </xf>
    <xf numFmtId="0" fontId="20" fillId="2" borderId="49" xfId="1" applyFont="1" applyBorder="1" applyAlignment="1" applyProtection="1">
      <alignment horizontal="left" vertical="center" indent="1"/>
      <protection locked="0"/>
    </xf>
    <xf numFmtId="0" fontId="20" fillId="2" borderId="50" xfId="1" applyFont="1" applyBorder="1" applyAlignment="1" applyProtection="1">
      <alignment horizontal="left" vertical="center" indent="1"/>
      <protection locked="0"/>
    </xf>
    <xf numFmtId="0" fontId="20" fillId="2" borderId="51" xfId="1" applyFont="1" applyBorder="1" applyAlignment="1" applyProtection="1">
      <alignment horizontal="left" vertical="center" indent="1"/>
      <protection locked="0"/>
    </xf>
    <xf numFmtId="0" fontId="20" fillId="2" borderId="21" xfId="1" applyFont="1" applyBorder="1" applyAlignment="1" applyProtection="1">
      <alignment horizontal="left" vertical="center" indent="1"/>
      <protection locked="0"/>
    </xf>
    <xf numFmtId="0" fontId="20" fillId="2" borderId="22" xfId="1" applyFont="1" applyBorder="1" applyAlignment="1" applyProtection="1">
      <alignment horizontal="left" vertical="center" indent="1"/>
      <protection locked="0"/>
    </xf>
    <xf numFmtId="0" fontId="21" fillId="2" borderId="51" xfId="1" applyFont="1" applyBorder="1" applyAlignment="1" applyProtection="1">
      <alignment horizontal="center"/>
      <protection locked="0"/>
    </xf>
    <xf numFmtId="0" fontId="21" fillId="2" borderId="26" xfId="1" applyFont="1" applyBorder="1" applyAlignment="1" applyProtection="1">
      <alignment horizontal="center"/>
      <protection locked="0"/>
    </xf>
    <xf numFmtId="0" fontId="15" fillId="3" borderId="0" xfId="3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/>
    </xf>
    <xf numFmtId="0" fontId="19" fillId="5" borderId="3" xfId="0" applyFont="1" applyFill="1" applyBorder="1" applyAlignment="1" applyProtection="1">
      <alignment horizontal="center"/>
    </xf>
    <xf numFmtId="0" fontId="14" fillId="3" borderId="54" xfId="0" applyFont="1" applyFill="1" applyBorder="1" applyAlignment="1" applyProtection="1">
      <alignment horizontal="center"/>
    </xf>
    <xf numFmtId="0" fontId="14" fillId="3" borderId="56" xfId="0" applyFont="1" applyFill="1" applyBorder="1" applyAlignment="1" applyProtection="1">
      <alignment horizontal="center"/>
    </xf>
    <xf numFmtId="0" fontId="14" fillId="3" borderId="52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4" fillId="3" borderId="60" xfId="0" applyFont="1" applyFill="1" applyBorder="1" applyAlignment="1" applyProtection="1">
      <alignment horizontal="center"/>
    </xf>
    <xf numFmtId="0" fontId="14" fillId="3" borderId="14" xfId="0" applyFont="1" applyFill="1" applyBorder="1" applyAlignment="1" applyProtection="1">
      <alignment horizontal="center"/>
    </xf>
    <xf numFmtId="0" fontId="4" fillId="3" borderId="56" xfId="3" applyFill="1" applyBorder="1" applyAlignment="1" applyProtection="1">
      <alignment horizontal="left" vertical="center" wrapText="1" indent="1"/>
    </xf>
    <xf numFmtId="0" fontId="14" fillId="3" borderId="56" xfId="0" applyFont="1" applyFill="1" applyBorder="1" applyAlignment="1" applyProtection="1">
      <alignment horizontal="left" vertical="center" wrapText="1" indent="1"/>
    </xf>
    <xf numFmtId="0" fontId="14" fillId="3" borderId="57" xfId="0" applyFont="1" applyFill="1" applyBorder="1" applyAlignment="1" applyProtection="1">
      <alignment horizontal="left" vertical="center" wrapText="1" indent="1"/>
    </xf>
    <xf numFmtId="0" fontId="14" fillId="3" borderId="0" xfId="0" applyFont="1" applyFill="1" applyBorder="1" applyAlignment="1" applyProtection="1">
      <alignment horizontal="left" vertical="center" wrapText="1" indent="1"/>
    </xf>
    <xf numFmtId="0" fontId="14" fillId="3" borderId="59" xfId="0" applyFont="1" applyFill="1" applyBorder="1" applyAlignment="1" applyProtection="1">
      <alignment horizontal="left" vertical="center" wrapText="1" indent="1"/>
    </xf>
    <xf numFmtId="0" fontId="14" fillId="3" borderId="14" xfId="0" applyFont="1" applyFill="1" applyBorder="1" applyAlignment="1" applyProtection="1">
      <alignment horizontal="left" vertical="center" wrapText="1" indent="1"/>
    </xf>
    <xf numFmtId="0" fontId="14" fillId="3" borderId="62" xfId="0" applyFont="1" applyFill="1" applyBorder="1" applyAlignment="1" applyProtection="1">
      <alignment horizontal="left" vertical="center" wrapText="1" indent="1"/>
    </xf>
    <xf numFmtId="0" fontId="8" fillId="5" borderId="64" xfId="0" applyFont="1" applyFill="1" applyBorder="1" applyAlignment="1" applyProtection="1">
      <alignment horizontal="center"/>
    </xf>
    <xf numFmtId="0" fontId="8" fillId="5" borderId="65" xfId="0" applyFont="1" applyFill="1" applyBorder="1" applyAlignment="1" applyProtection="1">
      <alignment horizontal="center"/>
    </xf>
    <xf numFmtId="0" fontId="8" fillId="5" borderId="68" xfId="0" applyFont="1" applyFill="1" applyBorder="1" applyAlignment="1" applyProtection="1">
      <alignment horizontal="center"/>
    </xf>
    <xf numFmtId="0" fontId="8" fillId="5" borderId="69" xfId="0" applyFont="1" applyFill="1" applyBorder="1" applyAlignment="1" applyProtection="1">
      <alignment horizontal="center"/>
    </xf>
    <xf numFmtId="0" fontId="8" fillId="5" borderId="70" xfId="0" applyFont="1" applyFill="1" applyBorder="1" applyAlignment="1" applyProtection="1">
      <alignment horizontal="center"/>
    </xf>
  </cellXfs>
  <cellStyles count="4">
    <cellStyle name="Anteckning" xfId="1" builtinId="10"/>
    <cellStyle name="Förklarande text" xfId="2" builtinId="53"/>
    <cellStyle name="Hyperlä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imezynk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://timezynk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timezynk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11</xdr:row>
      <xdr:rowOff>104775</xdr:rowOff>
    </xdr:from>
    <xdr:to>
      <xdr:col>1</xdr:col>
      <xdr:colOff>1771650</xdr:colOff>
      <xdr:row>11</xdr:row>
      <xdr:rowOff>942975</xdr:rowOff>
    </xdr:to>
    <xdr:pic>
      <xdr:nvPicPr>
        <xdr:cNvPr id="4" name="Bildobjekt 3" descr="http://static.timezynk.com/assets/images/logotypes/timezynk-symbo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324350"/>
          <a:ext cx="7143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1057275</xdr:colOff>
      <xdr:row>11</xdr:row>
      <xdr:rowOff>104775</xdr:rowOff>
    </xdr:from>
    <xdr:to>
      <xdr:col>1</xdr:col>
      <xdr:colOff>1771650</xdr:colOff>
      <xdr:row>11</xdr:row>
      <xdr:rowOff>942975</xdr:rowOff>
    </xdr:to>
    <xdr:pic>
      <xdr:nvPicPr>
        <xdr:cNvPr id="6" name="Bildobjekt 5" descr="http://static.timezynk.com/assets/images/logotypes/timezynk-symbol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324350"/>
          <a:ext cx="7143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32603</xdr:colOff>
      <xdr:row>61</xdr:row>
      <xdr:rowOff>34379</xdr:rowOff>
    </xdr:from>
    <xdr:to>
      <xdr:col>1</xdr:col>
      <xdr:colOff>246916</xdr:colOff>
      <xdr:row>62</xdr:row>
      <xdr:rowOff>128957</xdr:rowOff>
    </xdr:to>
    <xdr:pic>
      <xdr:nvPicPr>
        <xdr:cNvPr id="2" name="Bildobjekt 1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153" y="11083379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40501</xdr:colOff>
      <xdr:row>45</xdr:row>
      <xdr:rowOff>36925</xdr:rowOff>
    </xdr:from>
    <xdr:to>
      <xdr:col>1</xdr:col>
      <xdr:colOff>254814</xdr:colOff>
      <xdr:row>46</xdr:row>
      <xdr:rowOff>131503</xdr:rowOff>
    </xdr:to>
    <xdr:pic>
      <xdr:nvPicPr>
        <xdr:cNvPr id="3" name="Bildobjekt 2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51" y="8199850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33624</xdr:colOff>
      <xdr:row>77</xdr:row>
      <xdr:rowOff>36925</xdr:rowOff>
    </xdr:from>
    <xdr:to>
      <xdr:col>1</xdr:col>
      <xdr:colOff>247937</xdr:colOff>
      <xdr:row>78</xdr:row>
      <xdr:rowOff>131503</xdr:rowOff>
    </xdr:to>
    <xdr:pic>
      <xdr:nvPicPr>
        <xdr:cNvPr id="4" name="Bildobjekt 3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74" y="13972000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40502</xdr:colOff>
      <xdr:row>93</xdr:row>
      <xdr:rowOff>33617</xdr:rowOff>
    </xdr:from>
    <xdr:to>
      <xdr:col>1</xdr:col>
      <xdr:colOff>254815</xdr:colOff>
      <xdr:row>94</xdr:row>
      <xdr:rowOff>128195</xdr:rowOff>
    </xdr:to>
    <xdr:pic>
      <xdr:nvPicPr>
        <xdr:cNvPr id="5" name="Bildobjekt 4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52" y="16854767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40503</xdr:colOff>
      <xdr:row>109</xdr:row>
      <xdr:rowOff>33617</xdr:rowOff>
    </xdr:from>
    <xdr:to>
      <xdr:col>1</xdr:col>
      <xdr:colOff>254816</xdr:colOff>
      <xdr:row>110</xdr:row>
      <xdr:rowOff>128195</xdr:rowOff>
    </xdr:to>
    <xdr:pic>
      <xdr:nvPicPr>
        <xdr:cNvPr id="6" name="Bildobjekt 5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53" y="19740842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34388</xdr:colOff>
      <xdr:row>125</xdr:row>
      <xdr:rowOff>40493</xdr:rowOff>
    </xdr:from>
    <xdr:to>
      <xdr:col>1</xdr:col>
      <xdr:colOff>248701</xdr:colOff>
      <xdr:row>126</xdr:row>
      <xdr:rowOff>135071</xdr:rowOff>
    </xdr:to>
    <xdr:pic>
      <xdr:nvPicPr>
        <xdr:cNvPr id="7" name="Bildobjekt 6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938" y="22633793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43047</xdr:colOff>
      <xdr:row>157</xdr:row>
      <xdr:rowOff>40493</xdr:rowOff>
    </xdr:from>
    <xdr:to>
      <xdr:col>1</xdr:col>
      <xdr:colOff>257360</xdr:colOff>
      <xdr:row>158</xdr:row>
      <xdr:rowOff>135071</xdr:rowOff>
    </xdr:to>
    <xdr:pic>
      <xdr:nvPicPr>
        <xdr:cNvPr id="8" name="Bildobjekt 7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597" y="28405943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35411</xdr:colOff>
      <xdr:row>141</xdr:row>
      <xdr:rowOff>36162</xdr:rowOff>
    </xdr:from>
    <xdr:to>
      <xdr:col>1</xdr:col>
      <xdr:colOff>249724</xdr:colOff>
      <xdr:row>142</xdr:row>
      <xdr:rowOff>130740</xdr:rowOff>
    </xdr:to>
    <xdr:pic>
      <xdr:nvPicPr>
        <xdr:cNvPr id="9" name="Bildobjekt 8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61" y="25515537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43048</xdr:colOff>
      <xdr:row>173</xdr:row>
      <xdr:rowOff>40493</xdr:rowOff>
    </xdr:from>
    <xdr:to>
      <xdr:col>1</xdr:col>
      <xdr:colOff>257361</xdr:colOff>
      <xdr:row>174</xdr:row>
      <xdr:rowOff>135071</xdr:rowOff>
    </xdr:to>
    <xdr:pic>
      <xdr:nvPicPr>
        <xdr:cNvPr id="10" name="Bildobjekt 9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598" y="31292018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40503</xdr:colOff>
      <xdr:row>189</xdr:row>
      <xdr:rowOff>40494</xdr:rowOff>
    </xdr:from>
    <xdr:to>
      <xdr:col>1</xdr:col>
      <xdr:colOff>254816</xdr:colOff>
      <xdr:row>190</xdr:row>
      <xdr:rowOff>135072</xdr:rowOff>
    </xdr:to>
    <xdr:pic>
      <xdr:nvPicPr>
        <xdr:cNvPr id="11" name="Bildobjekt 10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53" y="34178094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31843</xdr:colOff>
      <xdr:row>29</xdr:row>
      <xdr:rowOff>33617</xdr:rowOff>
    </xdr:from>
    <xdr:to>
      <xdr:col>1</xdr:col>
      <xdr:colOff>246156</xdr:colOff>
      <xdr:row>30</xdr:row>
      <xdr:rowOff>128195</xdr:rowOff>
    </xdr:to>
    <xdr:pic>
      <xdr:nvPicPr>
        <xdr:cNvPr id="12" name="Bildobjekt 11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93" y="5310467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38717</xdr:colOff>
      <xdr:row>13</xdr:row>
      <xdr:rowOff>38709</xdr:rowOff>
    </xdr:from>
    <xdr:to>
      <xdr:col>1</xdr:col>
      <xdr:colOff>253030</xdr:colOff>
      <xdr:row>14</xdr:row>
      <xdr:rowOff>133287</xdr:rowOff>
    </xdr:to>
    <xdr:pic>
      <xdr:nvPicPr>
        <xdr:cNvPr id="13" name="Bildobjekt 12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67" y="2429484"/>
          <a:ext cx="214313" cy="256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13</xdr:row>
      <xdr:rowOff>19050</xdr:rowOff>
    </xdr:from>
    <xdr:to>
      <xdr:col>10</xdr:col>
      <xdr:colOff>447865</xdr:colOff>
      <xdr:row>15</xdr:row>
      <xdr:rowOff>9576</xdr:rowOff>
    </xdr:to>
    <xdr:pic>
      <xdr:nvPicPr>
        <xdr:cNvPr id="2" name="Bildobjekt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5867400"/>
          <a:ext cx="1362265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13</xdr:row>
      <xdr:rowOff>66675</xdr:rowOff>
    </xdr:from>
    <xdr:to>
      <xdr:col>1</xdr:col>
      <xdr:colOff>309563</xdr:colOff>
      <xdr:row>14</xdr:row>
      <xdr:rowOff>137160</xdr:rowOff>
    </xdr:to>
    <xdr:pic>
      <xdr:nvPicPr>
        <xdr:cNvPr id="3" name="Bildobjekt 2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915025"/>
          <a:ext cx="214313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314325</xdr:colOff>
      <xdr:row>1</xdr:row>
      <xdr:rowOff>66675</xdr:rowOff>
    </xdr:from>
    <xdr:to>
      <xdr:col>16</xdr:col>
      <xdr:colOff>528638</xdr:colOff>
      <xdr:row>2</xdr:row>
      <xdr:rowOff>127635</xdr:rowOff>
    </xdr:to>
    <xdr:pic>
      <xdr:nvPicPr>
        <xdr:cNvPr id="2" name="Bildobjekt 1" descr="http://static.timezynk.com/assets/images/logotypes/timezynk-symbo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257175"/>
          <a:ext cx="214313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257175</xdr:colOff>
      <xdr:row>7</xdr:row>
      <xdr:rowOff>9525</xdr:rowOff>
    </xdr:from>
    <xdr:to>
      <xdr:col>8</xdr:col>
      <xdr:colOff>361950</xdr:colOff>
      <xdr:row>11</xdr:row>
      <xdr:rowOff>123825</xdr:rowOff>
    </xdr:to>
    <xdr:pic>
      <xdr:nvPicPr>
        <xdr:cNvPr id="3" name="Bildobjekt 2" descr="http://static.timezynk.com/assets/images/logotypes/timezynk-symbol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333500"/>
          <a:ext cx="7143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B4" sqref="B4:C4"/>
    </sheetView>
  </sheetViews>
  <sheetFormatPr defaultRowHeight="15" x14ac:dyDescent="0.25"/>
  <cols>
    <col min="1" max="1" width="4.42578125" style="1" customWidth="1"/>
    <col min="2" max="2" width="27" style="1" bestFit="1" customWidth="1"/>
    <col min="3" max="3" width="82.7109375" style="9" customWidth="1"/>
    <col min="4" max="16384" width="9.140625" style="1"/>
  </cols>
  <sheetData>
    <row r="2" spans="2:3" ht="45" customHeight="1" x14ac:dyDescent="0.25">
      <c r="B2" s="137" t="s">
        <v>0</v>
      </c>
      <c r="C2" s="138"/>
    </row>
    <row r="4" spans="2:3" s="134" customFormat="1" ht="30.75" customHeight="1" x14ac:dyDescent="0.25">
      <c r="B4" s="139" t="s">
        <v>55</v>
      </c>
      <c r="C4" s="140"/>
    </row>
    <row r="6" spans="2:3" ht="48.75" customHeight="1" x14ac:dyDescent="0.25">
      <c r="B6" s="2" t="s">
        <v>1</v>
      </c>
      <c r="C6" s="3" t="s">
        <v>2</v>
      </c>
    </row>
    <row r="7" spans="2:3" ht="48.75" customHeight="1" x14ac:dyDescent="0.25">
      <c r="B7" s="4" t="s">
        <v>3</v>
      </c>
      <c r="C7" s="5" t="s">
        <v>4</v>
      </c>
    </row>
    <row r="8" spans="2:3" ht="48.75" customHeight="1" x14ac:dyDescent="0.25">
      <c r="B8" s="4" t="s">
        <v>5</v>
      </c>
      <c r="C8" s="5" t="s">
        <v>6</v>
      </c>
    </row>
    <row r="9" spans="2:3" ht="48.75" customHeight="1" x14ac:dyDescent="0.25">
      <c r="B9" s="4" t="s">
        <v>7</v>
      </c>
      <c r="C9" s="5" t="s">
        <v>8</v>
      </c>
    </row>
    <row r="10" spans="2:3" ht="48.75" customHeight="1" x14ac:dyDescent="0.25">
      <c r="B10" s="6" t="s">
        <v>9</v>
      </c>
      <c r="C10" s="7" t="s">
        <v>10</v>
      </c>
    </row>
    <row r="11" spans="2:3" x14ac:dyDescent="0.25">
      <c r="B11" s="8"/>
    </row>
    <row r="12" spans="2:3" ht="81.75" customHeight="1" x14ac:dyDescent="0.25">
      <c r="B12" s="10"/>
      <c r="C12" s="11" t="str">
        <f>HYPERLINK("http://timezynk.com","TimeZynk AB
Norra Vallgatan 70, 211 22 Malmö
040-475 473, info@timezynk.com
TimeZynk.com")</f>
        <v>TimeZynk AB
Norra Vallgatan 70, 211 22 Malmö
040-475 473, info@timezynk.com
TimeZynk.com</v>
      </c>
    </row>
    <row r="13" spans="2:3" x14ac:dyDescent="0.25">
      <c r="C13" s="12"/>
    </row>
    <row r="14" spans="2:3" s="9" customFormat="1" ht="51" customHeight="1" x14ac:dyDescent="0.25">
      <c r="B14" s="141" t="str">
        <f>Företagsinformation!B15</f>
        <v>Detta excelark tillhandshålls av TimeZynk AB, kostnadsfritt utan support eller garanti.
Arket får delas fritt och används i kommersiella organistaioner utan begränsning men inte säljas vidare.</v>
      </c>
      <c r="C14" s="142"/>
    </row>
    <row r="16" spans="2:3" ht="78" customHeight="1" x14ac:dyDescent="0.25">
      <c r="B16" s="143" t="s">
        <v>11</v>
      </c>
      <c r="C16" s="144"/>
    </row>
  </sheetData>
  <sheetProtection algorithmName="SHA-512" hashValue="W19j0+eLnzbJfVxTVsUo+PXzEGPn9+4mx648S2cRhL+coDZgpRZqKfPQ6NCLImjiEgoKFSavgrrtrx5JxUm9Jw==" saltValue="1HOH/TnEa9dMQJzFPQaF0g==" spinCount="100000" sheet="1" objects="1" scenarios="1"/>
  <mergeCells count="4">
    <mergeCell ref="B2:C2"/>
    <mergeCell ref="B4:C4"/>
    <mergeCell ref="B14:C14"/>
    <mergeCell ref="B16:C16"/>
  </mergeCells>
  <hyperlinks>
    <hyperlink ref="B6" location="Schemaläggning!C4" display="Schemaläggning"/>
    <hyperlink ref="B8" location="Företagsinformation!B3" display="Företagsinformation"/>
    <hyperlink ref="B7" location="Veckoschema!B3" display="Veckoschema"/>
    <hyperlink ref="B10" location="Personal!B4" display="Personal"/>
    <hyperlink ref="B9" location="Arbetsuppgifter!B3" display="Arbetsuppgifte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99"/>
  <sheetViews>
    <sheetView workbookViewId="0">
      <selection activeCell="C4" sqref="C4"/>
    </sheetView>
  </sheetViews>
  <sheetFormatPr defaultRowHeight="12.75" x14ac:dyDescent="0.2"/>
  <cols>
    <col min="1" max="1" width="3.140625" style="13" customWidth="1"/>
    <col min="2" max="2" width="24.140625" style="13" customWidth="1"/>
    <col min="3" max="33" width="7" style="13" customWidth="1"/>
    <col min="34" max="34" width="6.7109375" style="14" customWidth="1"/>
    <col min="35" max="40" width="9.28515625" style="14" customWidth="1"/>
    <col min="41" max="16384" width="9.140625" style="14"/>
  </cols>
  <sheetData>
    <row r="1" spans="1:39" ht="13.5" thickBo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9" ht="15.75" x14ac:dyDescent="0.2">
      <c r="B2" s="15" t="s">
        <v>13</v>
      </c>
      <c r="C2" s="16">
        <f t="shared" ref="C2:L3" si="0">getDay</f>
        <v>42370</v>
      </c>
      <c r="D2" s="16">
        <f t="shared" si="0"/>
        <v>42371</v>
      </c>
      <c r="E2" s="16">
        <f t="shared" si="0"/>
        <v>42372</v>
      </c>
      <c r="F2" s="16">
        <f t="shared" si="0"/>
        <v>42373</v>
      </c>
      <c r="G2" s="16">
        <f t="shared" si="0"/>
        <v>42374</v>
      </c>
      <c r="H2" s="16">
        <f t="shared" si="0"/>
        <v>42375</v>
      </c>
      <c r="I2" s="16">
        <f t="shared" si="0"/>
        <v>42376</v>
      </c>
      <c r="J2" s="16">
        <f t="shared" si="0"/>
        <v>42377</v>
      </c>
      <c r="K2" s="16">
        <f t="shared" si="0"/>
        <v>42378</v>
      </c>
      <c r="L2" s="16">
        <f t="shared" si="0"/>
        <v>42379</v>
      </c>
      <c r="M2" s="16">
        <f t="shared" ref="M2:V3" si="1">getDay</f>
        <v>42380</v>
      </c>
      <c r="N2" s="16">
        <f t="shared" si="1"/>
        <v>42381</v>
      </c>
      <c r="O2" s="16">
        <f t="shared" si="1"/>
        <v>42382</v>
      </c>
      <c r="P2" s="16">
        <f t="shared" si="1"/>
        <v>42383</v>
      </c>
      <c r="Q2" s="16">
        <f t="shared" si="1"/>
        <v>42384</v>
      </c>
      <c r="R2" s="16">
        <f t="shared" si="1"/>
        <v>42385</v>
      </c>
      <c r="S2" s="16">
        <f t="shared" si="1"/>
        <v>42386</v>
      </c>
      <c r="T2" s="16">
        <f t="shared" si="1"/>
        <v>42387</v>
      </c>
      <c r="U2" s="16">
        <f t="shared" si="1"/>
        <v>42388</v>
      </c>
      <c r="V2" s="16">
        <f t="shared" si="1"/>
        <v>42389</v>
      </c>
      <c r="W2" s="16">
        <f t="shared" ref="W2:AG3" si="2">getDay</f>
        <v>42390</v>
      </c>
      <c r="X2" s="16">
        <f t="shared" si="2"/>
        <v>42391</v>
      </c>
      <c r="Y2" s="16">
        <f t="shared" si="2"/>
        <v>42392</v>
      </c>
      <c r="Z2" s="16">
        <f t="shared" si="2"/>
        <v>42393</v>
      </c>
      <c r="AA2" s="16">
        <f t="shared" si="2"/>
        <v>42394</v>
      </c>
      <c r="AB2" s="16">
        <f t="shared" si="2"/>
        <v>42395</v>
      </c>
      <c r="AC2" s="16">
        <f t="shared" si="2"/>
        <v>42396</v>
      </c>
      <c r="AD2" s="16">
        <f t="shared" si="2"/>
        <v>42397</v>
      </c>
      <c r="AE2" s="16">
        <f t="shared" si="2"/>
        <v>42398</v>
      </c>
      <c r="AF2" s="16">
        <f t="shared" si="2"/>
        <v>42399</v>
      </c>
      <c r="AG2" s="17">
        <f t="shared" si="2"/>
        <v>42400</v>
      </c>
      <c r="AH2" s="18"/>
      <c r="AI2" s="18"/>
      <c r="AJ2" s="18"/>
      <c r="AK2" s="18"/>
      <c r="AL2" s="18"/>
      <c r="AM2" s="18"/>
    </row>
    <row r="3" spans="1:39" ht="15.75" x14ac:dyDescent="0.2">
      <c r="B3" s="19" t="str">
        <f>bolagsnamn</f>
        <v>Testbolaget AB</v>
      </c>
      <c r="C3" s="20">
        <f t="shared" si="0"/>
        <v>42370</v>
      </c>
      <c r="D3" s="20">
        <f t="shared" si="0"/>
        <v>42371</v>
      </c>
      <c r="E3" s="20">
        <f t="shared" si="0"/>
        <v>42372</v>
      </c>
      <c r="F3" s="20">
        <f t="shared" si="0"/>
        <v>42373</v>
      </c>
      <c r="G3" s="20">
        <f t="shared" si="0"/>
        <v>42374</v>
      </c>
      <c r="H3" s="20">
        <f t="shared" si="0"/>
        <v>42375</v>
      </c>
      <c r="I3" s="20">
        <f t="shared" si="0"/>
        <v>42376</v>
      </c>
      <c r="J3" s="20">
        <f t="shared" si="0"/>
        <v>42377</v>
      </c>
      <c r="K3" s="20">
        <f t="shared" si="0"/>
        <v>42378</v>
      </c>
      <c r="L3" s="20">
        <f t="shared" si="0"/>
        <v>42379</v>
      </c>
      <c r="M3" s="20">
        <f t="shared" si="1"/>
        <v>42380</v>
      </c>
      <c r="N3" s="20">
        <f t="shared" si="1"/>
        <v>42381</v>
      </c>
      <c r="O3" s="20">
        <f t="shared" si="1"/>
        <v>42382</v>
      </c>
      <c r="P3" s="20">
        <f t="shared" si="1"/>
        <v>42383</v>
      </c>
      <c r="Q3" s="20">
        <f t="shared" si="1"/>
        <v>42384</v>
      </c>
      <c r="R3" s="20">
        <f t="shared" si="1"/>
        <v>42385</v>
      </c>
      <c r="S3" s="20">
        <f t="shared" si="1"/>
        <v>42386</v>
      </c>
      <c r="T3" s="20">
        <f t="shared" si="1"/>
        <v>42387</v>
      </c>
      <c r="U3" s="20">
        <f t="shared" si="1"/>
        <v>42388</v>
      </c>
      <c r="V3" s="20">
        <f t="shared" si="1"/>
        <v>42389</v>
      </c>
      <c r="W3" s="20">
        <f t="shared" si="2"/>
        <v>42390</v>
      </c>
      <c r="X3" s="20">
        <f t="shared" si="2"/>
        <v>42391</v>
      </c>
      <c r="Y3" s="20">
        <f t="shared" si="2"/>
        <v>42392</v>
      </c>
      <c r="Z3" s="20">
        <f t="shared" si="2"/>
        <v>42393</v>
      </c>
      <c r="AA3" s="20">
        <f t="shared" si="2"/>
        <v>42394</v>
      </c>
      <c r="AB3" s="20">
        <f t="shared" si="2"/>
        <v>42395</v>
      </c>
      <c r="AC3" s="20">
        <f t="shared" si="2"/>
        <v>42396</v>
      </c>
      <c r="AD3" s="20">
        <f t="shared" si="2"/>
        <v>42397</v>
      </c>
      <c r="AE3" s="20">
        <f t="shared" si="2"/>
        <v>42398</v>
      </c>
      <c r="AF3" s="20">
        <f t="shared" si="2"/>
        <v>42399</v>
      </c>
      <c r="AG3" s="21">
        <f t="shared" si="2"/>
        <v>42400</v>
      </c>
      <c r="AH3" s="18"/>
      <c r="AI3" s="18"/>
      <c r="AJ3" s="18"/>
      <c r="AK3" s="18"/>
      <c r="AL3" s="18"/>
      <c r="AM3" s="18"/>
    </row>
    <row r="4" spans="1:39" ht="14.25" x14ac:dyDescent="0.2">
      <c r="B4" s="22" t="str">
        <f t="shared" ref="B4:B13" si="3">IF(personal&lt;&gt;"",personal,"")</f>
        <v>Testare Testsson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9" ht="14.25" x14ac:dyDescent="0.2">
      <c r="B5" s="22" t="str">
        <f t="shared" si="3"/>
        <v/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</row>
    <row r="6" spans="1:39" ht="14.25" x14ac:dyDescent="0.2">
      <c r="B6" s="22" t="str">
        <f t="shared" si="3"/>
        <v/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9" ht="14.25" x14ac:dyDescent="0.2">
      <c r="B7" s="22" t="str">
        <f t="shared" si="3"/>
        <v/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9" ht="14.25" x14ac:dyDescent="0.2">
      <c r="B8" s="22" t="str">
        <f t="shared" si="3"/>
        <v/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  <c r="AM8" s="18"/>
    </row>
    <row r="9" spans="1:39" ht="14.25" x14ac:dyDescent="0.2">
      <c r="B9" s="22" t="str">
        <f t="shared" si="3"/>
        <v/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M9" s="27"/>
    </row>
    <row r="10" spans="1:39" ht="14.25" x14ac:dyDescent="0.2">
      <c r="B10" s="22" t="str">
        <f t="shared" si="3"/>
        <v/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9" ht="14.25" x14ac:dyDescent="0.2">
      <c r="B11" s="22" t="str">
        <f t="shared" si="3"/>
        <v/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9" ht="14.25" x14ac:dyDescent="0.2">
      <c r="B12" s="22" t="str">
        <f t="shared" si="3"/>
        <v/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9" ht="15" thickBot="1" x14ac:dyDescent="0.25">
      <c r="B13" s="22" t="str">
        <f t="shared" si="3"/>
        <v/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9" x14ac:dyDescent="0.2">
      <c r="B14" s="28" t="s">
        <v>14</v>
      </c>
      <c r="C14" s="29">
        <f t="shared" ref="C14:AG14" ca="1" si="4">INDEX(frtBehov,WEEKDAY(getDay,2),2)+janJust-10+COUNTBLANK(INDIRECT(ADDRESS(ROW()-10,COLUMN(),1,1)&amp;":"&amp;ADDRESS(ROW()-1,COLUMN(),1,1)))</f>
        <v>1</v>
      </c>
      <c r="D14" s="29">
        <f t="shared" ca="1" si="4"/>
        <v>0</v>
      </c>
      <c r="E14" s="29">
        <f t="shared" ca="1" si="4"/>
        <v>0</v>
      </c>
      <c r="F14" s="29">
        <f t="shared" ca="1" si="4"/>
        <v>1</v>
      </c>
      <c r="G14" s="29">
        <f t="shared" ca="1" si="4"/>
        <v>1</v>
      </c>
      <c r="H14" s="29">
        <f t="shared" ca="1" si="4"/>
        <v>1</v>
      </c>
      <c r="I14" s="29">
        <f t="shared" ca="1" si="4"/>
        <v>1</v>
      </c>
      <c r="J14" s="29">
        <f t="shared" ca="1" si="4"/>
        <v>1</v>
      </c>
      <c r="K14" s="29">
        <f t="shared" ca="1" si="4"/>
        <v>0</v>
      </c>
      <c r="L14" s="29">
        <f t="shared" ca="1" si="4"/>
        <v>0</v>
      </c>
      <c r="M14" s="29">
        <f t="shared" ca="1" si="4"/>
        <v>1</v>
      </c>
      <c r="N14" s="29">
        <f t="shared" ca="1" si="4"/>
        <v>1</v>
      </c>
      <c r="O14" s="29">
        <f t="shared" ca="1" si="4"/>
        <v>1</v>
      </c>
      <c r="P14" s="29">
        <f t="shared" ca="1" si="4"/>
        <v>1</v>
      </c>
      <c r="Q14" s="29">
        <f t="shared" ca="1" si="4"/>
        <v>1</v>
      </c>
      <c r="R14" s="29">
        <f t="shared" ca="1" si="4"/>
        <v>0</v>
      </c>
      <c r="S14" s="29">
        <f ca="1">INDEX(frtBehov,WEEKDAY(getDay,2),2)+janJust-10+COUNTBLANK(INDIRECT(ADDRESS(ROW()-10,COLUMN(),1,1)&amp;":"&amp;ADDRESS(ROW()-1,COLUMN(),1,1)))</f>
        <v>0</v>
      </c>
      <c r="T14" s="29">
        <f t="shared" ca="1" si="4"/>
        <v>1</v>
      </c>
      <c r="U14" s="29">
        <f t="shared" ca="1" si="4"/>
        <v>1</v>
      </c>
      <c r="V14" s="29">
        <f t="shared" ca="1" si="4"/>
        <v>1</v>
      </c>
      <c r="W14" s="29">
        <f t="shared" ca="1" si="4"/>
        <v>1</v>
      </c>
      <c r="X14" s="29">
        <f t="shared" ca="1" si="4"/>
        <v>1</v>
      </c>
      <c r="Y14" s="29">
        <f t="shared" ca="1" si="4"/>
        <v>0</v>
      </c>
      <c r="Z14" s="29">
        <f t="shared" ca="1" si="4"/>
        <v>0</v>
      </c>
      <c r="AA14" s="29">
        <f t="shared" ca="1" si="4"/>
        <v>1</v>
      </c>
      <c r="AB14" s="29">
        <f t="shared" ca="1" si="4"/>
        <v>1</v>
      </c>
      <c r="AC14" s="29">
        <f t="shared" ca="1" si="4"/>
        <v>1</v>
      </c>
      <c r="AD14" s="29">
        <f t="shared" ca="1" si="4"/>
        <v>1</v>
      </c>
      <c r="AE14" s="29">
        <f t="shared" ca="1" si="4"/>
        <v>1</v>
      </c>
      <c r="AF14" s="29">
        <f t="shared" ca="1" si="4"/>
        <v>0</v>
      </c>
      <c r="AG14" s="30">
        <f t="shared" ca="1" si="4"/>
        <v>0</v>
      </c>
    </row>
    <row r="15" spans="1:39" ht="13.5" thickBot="1" x14ac:dyDescent="0.25">
      <c r="B15" s="31" t="s">
        <v>15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3">
        <v>0</v>
      </c>
    </row>
    <row r="17" spans="2:31" ht="13.5" thickBot="1" x14ac:dyDescent="0.25"/>
    <row r="18" spans="2:31" ht="15.75" x14ac:dyDescent="0.2">
      <c r="B18" s="15" t="s">
        <v>16</v>
      </c>
      <c r="C18" s="16">
        <f>getDay</f>
        <v>42401</v>
      </c>
      <c r="D18" s="16">
        <f t="shared" ref="D18:AD19" si="5">getDay</f>
        <v>42402</v>
      </c>
      <c r="E18" s="16">
        <f t="shared" si="5"/>
        <v>42403</v>
      </c>
      <c r="F18" s="16">
        <f t="shared" si="5"/>
        <v>42404</v>
      </c>
      <c r="G18" s="16">
        <f t="shared" si="5"/>
        <v>42405</v>
      </c>
      <c r="H18" s="16">
        <f t="shared" si="5"/>
        <v>42406</v>
      </c>
      <c r="I18" s="16">
        <f t="shared" si="5"/>
        <v>42407</v>
      </c>
      <c r="J18" s="16">
        <f t="shared" si="5"/>
        <v>42408</v>
      </c>
      <c r="K18" s="16">
        <f t="shared" si="5"/>
        <v>42409</v>
      </c>
      <c r="L18" s="16">
        <f t="shared" si="5"/>
        <v>42410</v>
      </c>
      <c r="M18" s="16">
        <f t="shared" si="5"/>
        <v>42411</v>
      </c>
      <c r="N18" s="16">
        <f t="shared" si="5"/>
        <v>42412</v>
      </c>
      <c r="O18" s="16">
        <f t="shared" si="5"/>
        <v>42413</v>
      </c>
      <c r="P18" s="16">
        <f t="shared" si="5"/>
        <v>42414</v>
      </c>
      <c r="Q18" s="16">
        <f t="shared" si="5"/>
        <v>42415</v>
      </c>
      <c r="R18" s="16">
        <f t="shared" si="5"/>
        <v>42416</v>
      </c>
      <c r="S18" s="16">
        <f t="shared" si="5"/>
        <v>42417</v>
      </c>
      <c r="T18" s="16">
        <f t="shared" si="5"/>
        <v>42418</v>
      </c>
      <c r="U18" s="16">
        <f t="shared" si="5"/>
        <v>42419</v>
      </c>
      <c r="V18" s="16">
        <f t="shared" si="5"/>
        <v>42420</v>
      </c>
      <c r="W18" s="16">
        <f t="shared" si="5"/>
        <v>42421</v>
      </c>
      <c r="X18" s="16">
        <f t="shared" si="5"/>
        <v>42422</v>
      </c>
      <c r="Y18" s="16">
        <f t="shared" si="5"/>
        <v>42423</v>
      </c>
      <c r="Z18" s="16">
        <f t="shared" si="5"/>
        <v>42424</v>
      </c>
      <c r="AA18" s="16">
        <f t="shared" si="5"/>
        <v>42425</v>
      </c>
      <c r="AB18" s="16">
        <f t="shared" si="5"/>
        <v>42426</v>
      </c>
      <c r="AC18" s="16">
        <f t="shared" si="5"/>
        <v>42427</v>
      </c>
      <c r="AD18" s="17">
        <f t="shared" si="5"/>
        <v>42428</v>
      </c>
      <c r="AE18" s="17">
        <f>IF(MONTH(getDay)=2,getDay,"")</f>
        <v>42429</v>
      </c>
    </row>
    <row r="19" spans="2:31" ht="15.75" x14ac:dyDescent="0.2">
      <c r="B19" s="19" t="str">
        <f>bolagsnamn</f>
        <v>Testbolaget AB</v>
      </c>
      <c r="C19" s="20">
        <f>getDay</f>
        <v>42401</v>
      </c>
      <c r="D19" s="20">
        <f t="shared" si="5"/>
        <v>42402</v>
      </c>
      <c r="E19" s="20">
        <f t="shared" si="5"/>
        <v>42403</v>
      </c>
      <c r="F19" s="20">
        <f t="shared" si="5"/>
        <v>42404</v>
      </c>
      <c r="G19" s="20">
        <f t="shared" si="5"/>
        <v>42405</v>
      </c>
      <c r="H19" s="20">
        <f t="shared" si="5"/>
        <v>42406</v>
      </c>
      <c r="I19" s="20">
        <f t="shared" si="5"/>
        <v>42407</v>
      </c>
      <c r="J19" s="20">
        <f t="shared" si="5"/>
        <v>42408</v>
      </c>
      <c r="K19" s="20">
        <f t="shared" si="5"/>
        <v>42409</v>
      </c>
      <c r="L19" s="20">
        <f t="shared" si="5"/>
        <v>42410</v>
      </c>
      <c r="M19" s="20">
        <f t="shared" si="5"/>
        <v>42411</v>
      </c>
      <c r="N19" s="20">
        <f t="shared" si="5"/>
        <v>42412</v>
      </c>
      <c r="O19" s="20">
        <f t="shared" si="5"/>
        <v>42413</v>
      </c>
      <c r="P19" s="20">
        <f t="shared" si="5"/>
        <v>42414</v>
      </c>
      <c r="Q19" s="20">
        <f t="shared" si="5"/>
        <v>42415</v>
      </c>
      <c r="R19" s="20">
        <f t="shared" si="5"/>
        <v>42416</v>
      </c>
      <c r="S19" s="20">
        <f t="shared" si="5"/>
        <v>42417</v>
      </c>
      <c r="T19" s="20">
        <f t="shared" si="5"/>
        <v>42418</v>
      </c>
      <c r="U19" s="20">
        <f t="shared" si="5"/>
        <v>42419</v>
      </c>
      <c r="V19" s="20">
        <f t="shared" si="5"/>
        <v>42420</v>
      </c>
      <c r="W19" s="20">
        <f t="shared" si="5"/>
        <v>42421</v>
      </c>
      <c r="X19" s="20">
        <f t="shared" si="5"/>
        <v>42422</v>
      </c>
      <c r="Y19" s="20">
        <f t="shared" si="5"/>
        <v>42423</v>
      </c>
      <c r="Z19" s="20">
        <f t="shared" si="5"/>
        <v>42424</v>
      </c>
      <c r="AA19" s="20">
        <f t="shared" si="5"/>
        <v>42425</v>
      </c>
      <c r="AB19" s="20">
        <f t="shared" si="5"/>
        <v>42426</v>
      </c>
      <c r="AC19" s="20">
        <f t="shared" si="5"/>
        <v>42427</v>
      </c>
      <c r="AD19" s="21">
        <f t="shared" si="5"/>
        <v>42428</v>
      </c>
      <c r="AE19" s="21">
        <f>IF(MONTH(getDay)=2,getDay,"")</f>
        <v>42429</v>
      </c>
    </row>
    <row r="20" spans="2:31" ht="14.25" x14ac:dyDescent="0.2">
      <c r="B20" s="22" t="str">
        <f>B4</f>
        <v>Testare Testsson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4"/>
    </row>
    <row r="21" spans="2:31" ht="14.25" x14ac:dyDescent="0.2">
      <c r="B21" s="22" t="str">
        <f t="shared" ref="B21:B29" si="6">B5</f>
        <v/>
      </c>
      <c r="C21" s="34" t="s">
        <v>17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6"/>
    </row>
    <row r="22" spans="2:31" ht="14.25" x14ac:dyDescent="0.2">
      <c r="B22" s="22" t="str">
        <f t="shared" si="6"/>
        <v/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6"/>
    </row>
    <row r="23" spans="2:31" ht="14.25" x14ac:dyDescent="0.2">
      <c r="B23" s="22" t="str">
        <f t="shared" si="6"/>
        <v/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6"/>
    </row>
    <row r="24" spans="2:31" ht="14.25" x14ac:dyDescent="0.2">
      <c r="B24" s="22" t="str">
        <f t="shared" si="6"/>
        <v/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6"/>
    </row>
    <row r="25" spans="2:31" ht="14.25" x14ac:dyDescent="0.2">
      <c r="B25" s="22" t="str">
        <f t="shared" si="6"/>
        <v/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26"/>
    </row>
    <row r="26" spans="2:31" ht="14.25" x14ac:dyDescent="0.2">
      <c r="B26" s="22" t="str">
        <f t="shared" si="6"/>
        <v/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</row>
    <row r="27" spans="2:31" ht="14.25" x14ac:dyDescent="0.2">
      <c r="B27" s="22" t="str">
        <f t="shared" si="6"/>
        <v/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6"/>
    </row>
    <row r="28" spans="2:31" ht="14.25" x14ac:dyDescent="0.2">
      <c r="B28" s="22" t="str">
        <f t="shared" si="6"/>
        <v/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</row>
    <row r="29" spans="2:31" ht="15" thickBot="1" x14ac:dyDescent="0.25">
      <c r="B29" s="22" t="str">
        <f t="shared" si="6"/>
        <v/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26"/>
    </row>
    <row r="30" spans="2:31" x14ac:dyDescent="0.2">
      <c r="B30" s="28" t="s">
        <v>14</v>
      </c>
      <c r="C30" s="29">
        <f t="shared" ref="C30:AD30" ca="1" si="7">INDEX(frtBehov,WEEKDAY(getDay,2),2)+janJust-10+COUNTBLANK(INDIRECT(ADDRESS(ROW()-10,COLUMN(),1,1)&amp;":"&amp;ADDRESS(ROW()-1,COLUMN(),1,1)))</f>
        <v>1</v>
      </c>
      <c r="D30" s="29">
        <f t="shared" ca="1" si="7"/>
        <v>1</v>
      </c>
      <c r="E30" s="29">
        <f t="shared" ca="1" si="7"/>
        <v>1</v>
      </c>
      <c r="F30" s="29">
        <f t="shared" ca="1" si="7"/>
        <v>1</v>
      </c>
      <c r="G30" s="29">
        <f t="shared" ca="1" si="7"/>
        <v>0</v>
      </c>
      <c r="H30" s="29">
        <f t="shared" ca="1" si="7"/>
        <v>0</v>
      </c>
      <c r="I30" s="29">
        <f t="shared" ca="1" si="7"/>
        <v>1</v>
      </c>
      <c r="J30" s="29">
        <f t="shared" ca="1" si="7"/>
        <v>1</v>
      </c>
      <c r="K30" s="29">
        <f t="shared" ca="1" si="7"/>
        <v>1</v>
      </c>
      <c r="L30" s="29">
        <f t="shared" ca="1" si="7"/>
        <v>1</v>
      </c>
      <c r="M30" s="29">
        <f t="shared" ca="1" si="7"/>
        <v>1</v>
      </c>
      <c r="N30" s="29">
        <f t="shared" ca="1" si="7"/>
        <v>0</v>
      </c>
      <c r="O30" s="29">
        <f t="shared" ca="1" si="7"/>
        <v>0</v>
      </c>
      <c r="P30" s="29">
        <f t="shared" ca="1" si="7"/>
        <v>1</v>
      </c>
      <c r="Q30" s="29">
        <f t="shared" ca="1" si="7"/>
        <v>1</v>
      </c>
      <c r="R30" s="29">
        <f t="shared" ca="1" si="7"/>
        <v>1</v>
      </c>
      <c r="S30" s="29">
        <f t="shared" ca="1" si="7"/>
        <v>1</v>
      </c>
      <c r="T30" s="29">
        <f t="shared" ca="1" si="7"/>
        <v>1</v>
      </c>
      <c r="U30" s="29">
        <f t="shared" ca="1" si="7"/>
        <v>0</v>
      </c>
      <c r="V30" s="29">
        <f t="shared" ca="1" si="7"/>
        <v>0</v>
      </c>
      <c r="W30" s="29">
        <f t="shared" ca="1" si="7"/>
        <v>1</v>
      </c>
      <c r="X30" s="29">
        <f t="shared" ca="1" si="7"/>
        <v>1</v>
      </c>
      <c r="Y30" s="29">
        <f t="shared" ca="1" si="7"/>
        <v>1</v>
      </c>
      <c r="Z30" s="29">
        <f t="shared" ca="1" si="7"/>
        <v>1</v>
      </c>
      <c r="AA30" s="29">
        <f t="shared" ca="1" si="7"/>
        <v>1</v>
      </c>
      <c r="AB30" s="29">
        <f t="shared" ca="1" si="7"/>
        <v>0</v>
      </c>
      <c r="AC30" s="29">
        <f t="shared" ca="1" si="7"/>
        <v>0</v>
      </c>
      <c r="AD30" s="29">
        <f t="shared" ca="1" si="7"/>
        <v>1</v>
      </c>
      <c r="AE30" s="37">
        <f ca="1">IF(AE18="","",INDEX(frtBehov,WEEKDAY(getDay,2),2)+janJust-10+COUNTBLANK(INDIRECT(ADDRESS(ROW()-10,COLUMN(),1,1)&amp;":"&amp;ADDRESS(ROW()-1,COLUMN(),1,1))))</f>
        <v>1</v>
      </c>
    </row>
    <row r="31" spans="2:31" ht="13.5" thickBot="1" x14ac:dyDescent="0.25">
      <c r="B31" s="31" t="s">
        <v>15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8">
        <v>0</v>
      </c>
      <c r="AE31" s="39">
        <v>0</v>
      </c>
    </row>
    <row r="33" spans="2:33" ht="13.5" thickBot="1" x14ac:dyDescent="0.25"/>
    <row r="34" spans="2:33" ht="15.75" x14ac:dyDescent="0.2">
      <c r="B34" s="15" t="s">
        <v>18</v>
      </c>
      <c r="C34" s="16">
        <f t="shared" ref="C34:L35" si="8">getDay</f>
        <v>42430</v>
      </c>
      <c r="D34" s="16">
        <f t="shared" si="8"/>
        <v>42431</v>
      </c>
      <c r="E34" s="16">
        <f t="shared" si="8"/>
        <v>42432</v>
      </c>
      <c r="F34" s="16">
        <f t="shared" si="8"/>
        <v>42433</v>
      </c>
      <c r="G34" s="16">
        <f t="shared" si="8"/>
        <v>42434</v>
      </c>
      <c r="H34" s="16">
        <f t="shared" si="8"/>
        <v>42435</v>
      </c>
      <c r="I34" s="16">
        <f t="shared" si="8"/>
        <v>42436</v>
      </c>
      <c r="J34" s="16">
        <f t="shared" si="8"/>
        <v>42437</v>
      </c>
      <c r="K34" s="16">
        <f t="shared" si="8"/>
        <v>42438</v>
      </c>
      <c r="L34" s="16">
        <f t="shared" si="8"/>
        <v>42439</v>
      </c>
      <c r="M34" s="16">
        <f t="shared" ref="M34:V35" si="9">getDay</f>
        <v>42440</v>
      </c>
      <c r="N34" s="16">
        <f t="shared" si="9"/>
        <v>42441</v>
      </c>
      <c r="O34" s="16">
        <f t="shared" si="9"/>
        <v>42442</v>
      </c>
      <c r="P34" s="16">
        <f t="shared" si="9"/>
        <v>42443</v>
      </c>
      <c r="Q34" s="16">
        <f t="shared" si="9"/>
        <v>42444</v>
      </c>
      <c r="R34" s="16">
        <f t="shared" si="9"/>
        <v>42445</v>
      </c>
      <c r="S34" s="16">
        <f t="shared" si="9"/>
        <v>42446</v>
      </c>
      <c r="T34" s="16">
        <f t="shared" si="9"/>
        <v>42447</v>
      </c>
      <c r="U34" s="16">
        <f t="shared" si="9"/>
        <v>42448</v>
      </c>
      <c r="V34" s="16">
        <f t="shared" si="9"/>
        <v>42449</v>
      </c>
      <c r="W34" s="16">
        <f t="shared" ref="W34:AG35" si="10">getDay</f>
        <v>42450</v>
      </c>
      <c r="X34" s="16">
        <f t="shared" si="10"/>
        <v>42451</v>
      </c>
      <c r="Y34" s="16">
        <f t="shared" si="10"/>
        <v>42452</v>
      </c>
      <c r="Z34" s="16">
        <f t="shared" si="10"/>
        <v>42453</v>
      </c>
      <c r="AA34" s="16">
        <f t="shared" si="10"/>
        <v>42454</v>
      </c>
      <c r="AB34" s="16">
        <f t="shared" si="10"/>
        <v>42455</v>
      </c>
      <c r="AC34" s="16">
        <f t="shared" si="10"/>
        <v>42456</v>
      </c>
      <c r="AD34" s="16">
        <f t="shared" si="10"/>
        <v>42457</v>
      </c>
      <c r="AE34" s="16">
        <f t="shared" si="10"/>
        <v>42458</v>
      </c>
      <c r="AF34" s="16">
        <f t="shared" si="10"/>
        <v>42459</v>
      </c>
      <c r="AG34" s="17">
        <f t="shared" si="10"/>
        <v>42460</v>
      </c>
    </row>
    <row r="35" spans="2:33" ht="15.75" x14ac:dyDescent="0.2">
      <c r="B35" s="19" t="str">
        <f>bolagsnamn</f>
        <v>Testbolaget AB</v>
      </c>
      <c r="C35" s="20">
        <f t="shared" si="8"/>
        <v>42430</v>
      </c>
      <c r="D35" s="20">
        <f t="shared" si="8"/>
        <v>42431</v>
      </c>
      <c r="E35" s="20">
        <f t="shared" si="8"/>
        <v>42432</v>
      </c>
      <c r="F35" s="20">
        <f t="shared" si="8"/>
        <v>42433</v>
      </c>
      <c r="G35" s="20">
        <f t="shared" si="8"/>
        <v>42434</v>
      </c>
      <c r="H35" s="20">
        <f t="shared" si="8"/>
        <v>42435</v>
      </c>
      <c r="I35" s="20">
        <f t="shared" si="8"/>
        <v>42436</v>
      </c>
      <c r="J35" s="20">
        <f t="shared" si="8"/>
        <v>42437</v>
      </c>
      <c r="K35" s="20">
        <f t="shared" si="8"/>
        <v>42438</v>
      </c>
      <c r="L35" s="20">
        <f t="shared" si="8"/>
        <v>42439</v>
      </c>
      <c r="M35" s="20">
        <f t="shared" si="9"/>
        <v>42440</v>
      </c>
      <c r="N35" s="20">
        <f t="shared" si="9"/>
        <v>42441</v>
      </c>
      <c r="O35" s="20">
        <f t="shared" si="9"/>
        <v>42442</v>
      </c>
      <c r="P35" s="20">
        <f t="shared" si="9"/>
        <v>42443</v>
      </c>
      <c r="Q35" s="20">
        <f t="shared" si="9"/>
        <v>42444</v>
      </c>
      <c r="R35" s="20">
        <f t="shared" si="9"/>
        <v>42445</v>
      </c>
      <c r="S35" s="20">
        <f t="shared" si="9"/>
        <v>42446</v>
      </c>
      <c r="T35" s="20">
        <f t="shared" si="9"/>
        <v>42447</v>
      </c>
      <c r="U35" s="20">
        <f t="shared" si="9"/>
        <v>42448</v>
      </c>
      <c r="V35" s="20">
        <f t="shared" si="9"/>
        <v>42449</v>
      </c>
      <c r="W35" s="20">
        <f t="shared" si="10"/>
        <v>42450</v>
      </c>
      <c r="X35" s="20">
        <f t="shared" si="10"/>
        <v>42451</v>
      </c>
      <c r="Y35" s="20">
        <f t="shared" si="10"/>
        <v>42452</v>
      </c>
      <c r="Z35" s="20">
        <f t="shared" si="10"/>
        <v>42453</v>
      </c>
      <c r="AA35" s="20">
        <f t="shared" si="10"/>
        <v>42454</v>
      </c>
      <c r="AB35" s="20">
        <f t="shared" si="10"/>
        <v>42455</v>
      </c>
      <c r="AC35" s="20">
        <f t="shared" si="10"/>
        <v>42456</v>
      </c>
      <c r="AD35" s="20">
        <f t="shared" si="10"/>
        <v>42457</v>
      </c>
      <c r="AE35" s="20">
        <f t="shared" si="10"/>
        <v>42458</v>
      </c>
      <c r="AF35" s="20">
        <f t="shared" si="10"/>
        <v>42459</v>
      </c>
      <c r="AG35" s="21">
        <f t="shared" si="10"/>
        <v>42460</v>
      </c>
    </row>
    <row r="36" spans="2:33" ht="14.25" x14ac:dyDescent="0.2">
      <c r="B36" s="22" t="str">
        <f t="shared" ref="B36:B45" si="11">B20</f>
        <v>Testare Testsson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</row>
    <row r="37" spans="2:33" ht="14.25" x14ac:dyDescent="0.2">
      <c r="B37" s="22" t="str">
        <f t="shared" si="11"/>
        <v/>
      </c>
      <c r="C37" s="42" t="s">
        <v>17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4"/>
    </row>
    <row r="38" spans="2:33" ht="14.25" x14ac:dyDescent="0.2">
      <c r="B38" s="22" t="str">
        <f t="shared" si="11"/>
        <v/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4"/>
    </row>
    <row r="39" spans="2:33" ht="14.25" x14ac:dyDescent="0.2">
      <c r="B39" s="22" t="str">
        <f t="shared" si="11"/>
        <v/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</row>
    <row r="40" spans="2:33" ht="14.25" x14ac:dyDescent="0.2">
      <c r="B40" s="22" t="str">
        <f t="shared" si="11"/>
        <v/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/>
    </row>
    <row r="41" spans="2:33" ht="14.25" x14ac:dyDescent="0.2">
      <c r="B41" s="22" t="str">
        <f t="shared" si="11"/>
        <v/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</row>
    <row r="42" spans="2:33" ht="14.25" x14ac:dyDescent="0.2">
      <c r="B42" s="22" t="str">
        <f t="shared" si="11"/>
        <v/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4"/>
    </row>
    <row r="43" spans="2:33" ht="14.25" x14ac:dyDescent="0.2">
      <c r="B43" s="22" t="str">
        <f t="shared" si="11"/>
        <v/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4"/>
    </row>
    <row r="44" spans="2:33" ht="14.25" x14ac:dyDescent="0.2">
      <c r="B44" s="22" t="str">
        <f t="shared" si="11"/>
        <v/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4"/>
    </row>
    <row r="45" spans="2:33" ht="15" thickBot="1" x14ac:dyDescent="0.25">
      <c r="B45" s="22" t="str">
        <f t="shared" si="11"/>
        <v/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</row>
    <row r="46" spans="2:33" x14ac:dyDescent="0.2">
      <c r="B46" s="28" t="s">
        <v>14</v>
      </c>
      <c r="C46" s="29">
        <f t="shared" ref="C46:AG46" ca="1" si="12">INDEX(frtBehov,WEEKDAY(getDay,2),2)+janJust-10+COUNTBLANK(INDIRECT(ADDRESS(ROW()-10,COLUMN(),1,1)&amp;":"&amp;ADDRESS(ROW()-1,COLUMN(),1,1)))</f>
        <v>1</v>
      </c>
      <c r="D46" s="29">
        <f t="shared" ca="1" si="12"/>
        <v>0</v>
      </c>
      <c r="E46" s="29">
        <f t="shared" ca="1" si="12"/>
        <v>0</v>
      </c>
      <c r="F46" s="29">
        <f t="shared" ca="1" si="12"/>
        <v>1</v>
      </c>
      <c r="G46" s="29">
        <f t="shared" ca="1" si="12"/>
        <v>1</v>
      </c>
      <c r="H46" s="29">
        <f t="shared" ca="1" si="12"/>
        <v>1</v>
      </c>
      <c r="I46" s="29">
        <f t="shared" ca="1" si="12"/>
        <v>1</v>
      </c>
      <c r="J46" s="29">
        <f t="shared" ca="1" si="12"/>
        <v>1</v>
      </c>
      <c r="K46" s="29">
        <f t="shared" ca="1" si="12"/>
        <v>0</v>
      </c>
      <c r="L46" s="29">
        <f t="shared" ca="1" si="12"/>
        <v>0</v>
      </c>
      <c r="M46" s="29">
        <f t="shared" ca="1" si="12"/>
        <v>1</v>
      </c>
      <c r="N46" s="29">
        <f t="shared" ca="1" si="12"/>
        <v>1</v>
      </c>
      <c r="O46" s="29">
        <f t="shared" ca="1" si="12"/>
        <v>1</v>
      </c>
      <c r="P46" s="29">
        <f t="shared" ca="1" si="12"/>
        <v>1</v>
      </c>
      <c r="Q46" s="29">
        <f t="shared" ca="1" si="12"/>
        <v>1</v>
      </c>
      <c r="R46" s="29">
        <f t="shared" ca="1" si="12"/>
        <v>0</v>
      </c>
      <c r="S46" s="29">
        <f t="shared" ca="1" si="12"/>
        <v>0</v>
      </c>
      <c r="T46" s="29">
        <f t="shared" ca="1" si="12"/>
        <v>1</v>
      </c>
      <c r="U46" s="29">
        <f t="shared" ca="1" si="12"/>
        <v>1</v>
      </c>
      <c r="V46" s="29">
        <f t="shared" ca="1" si="12"/>
        <v>1</v>
      </c>
      <c r="W46" s="29">
        <f t="shared" ca="1" si="12"/>
        <v>1</v>
      </c>
      <c r="X46" s="29">
        <f t="shared" ca="1" si="12"/>
        <v>1</v>
      </c>
      <c r="Y46" s="29">
        <f t="shared" ca="1" si="12"/>
        <v>0</v>
      </c>
      <c r="Z46" s="29">
        <f t="shared" ca="1" si="12"/>
        <v>0</v>
      </c>
      <c r="AA46" s="29">
        <f t="shared" ca="1" si="12"/>
        <v>1</v>
      </c>
      <c r="AB46" s="29">
        <f t="shared" ca="1" si="12"/>
        <v>1</v>
      </c>
      <c r="AC46" s="29">
        <f t="shared" ca="1" si="12"/>
        <v>1</v>
      </c>
      <c r="AD46" s="29">
        <f t="shared" ca="1" si="12"/>
        <v>1</v>
      </c>
      <c r="AE46" s="29">
        <f t="shared" ca="1" si="12"/>
        <v>1</v>
      </c>
      <c r="AF46" s="29">
        <f t="shared" ca="1" si="12"/>
        <v>0</v>
      </c>
      <c r="AG46" s="30">
        <f t="shared" ca="1" si="12"/>
        <v>0</v>
      </c>
    </row>
    <row r="47" spans="2:33" ht="13.5" thickBot="1" x14ac:dyDescent="0.25">
      <c r="B47" s="31" t="s">
        <v>15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3">
        <v>0</v>
      </c>
    </row>
    <row r="49" spans="2:32" ht="13.5" thickBot="1" x14ac:dyDescent="0.25"/>
    <row r="50" spans="2:32" ht="15.75" x14ac:dyDescent="0.2">
      <c r="B50" s="15" t="s">
        <v>19</v>
      </c>
      <c r="C50" s="16">
        <f>getDay</f>
        <v>42461</v>
      </c>
      <c r="D50" s="16">
        <f t="shared" ref="D50:AF51" si="13">getDay</f>
        <v>42462</v>
      </c>
      <c r="E50" s="16">
        <f t="shared" si="13"/>
        <v>42463</v>
      </c>
      <c r="F50" s="16">
        <f t="shared" si="13"/>
        <v>42464</v>
      </c>
      <c r="G50" s="16">
        <f t="shared" si="13"/>
        <v>42465</v>
      </c>
      <c r="H50" s="16">
        <f t="shared" si="13"/>
        <v>42466</v>
      </c>
      <c r="I50" s="16">
        <f t="shared" si="13"/>
        <v>42467</v>
      </c>
      <c r="J50" s="16">
        <f t="shared" si="13"/>
        <v>42468</v>
      </c>
      <c r="K50" s="16">
        <f t="shared" si="13"/>
        <v>42469</v>
      </c>
      <c r="L50" s="16">
        <f t="shared" si="13"/>
        <v>42470</v>
      </c>
      <c r="M50" s="16">
        <f t="shared" si="13"/>
        <v>42471</v>
      </c>
      <c r="N50" s="16">
        <f t="shared" si="13"/>
        <v>42472</v>
      </c>
      <c r="O50" s="16">
        <f t="shared" si="13"/>
        <v>42473</v>
      </c>
      <c r="P50" s="16">
        <f t="shared" si="13"/>
        <v>42474</v>
      </c>
      <c r="Q50" s="16">
        <f t="shared" si="13"/>
        <v>42475</v>
      </c>
      <c r="R50" s="16">
        <f t="shared" si="13"/>
        <v>42476</v>
      </c>
      <c r="S50" s="16">
        <f t="shared" si="13"/>
        <v>42477</v>
      </c>
      <c r="T50" s="16">
        <f t="shared" si="13"/>
        <v>42478</v>
      </c>
      <c r="U50" s="16">
        <f t="shared" si="13"/>
        <v>42479</v>
      </c>
      <c r="V50" s="16">
        <f t="shared" si="13"/>
        <v>42480</v>
      </c>
      <c r="W50" s="16">
        <f t="shared" si="13"/>
        <v>42481</v>
      </c>
      <c r="X50" s="16">
        <f t="shared" si="13"/>
        <v>42482</v>
      </c>
      <c r="Y50" s="16">
        <f t="shared" si="13"/>
        <v>42483</v>
      </c>
      <c r="Z50" s="16">
        <f t="shared" si="13"/>
        <v>42484</v>
      </c>
      <c r="AA50" s="16">
        <f t="shared" si="13"/>
        <v>42485</v>
      </c>
      <c r="AB50" s="16">
        <f t="shared" si="13"/>
        <v>42486</v>
      </c>
      <c r="AC50" s="16">
        <f t="shared" si="13"/>
        <v>42487</v>
      </c>
      <c r="AD50" s="16">
        <f t="shared" si="13"/>
        <v>42488</v>
      </c>
      <c r="AE50" s="16">
        <f t="shared" si="13"/>
        <v>42489</v>
      </c>
      <c r="AF50" s="17">
        <f t="shared" si="13"/>
        <v>42490</v>
      </c>
    </row>
    <row r="51" spans="2:32" ht="15.75" x14ac:dyDescent="0.2">
      <c r="B51" s="19" t="str">
        <f>bolagsnamn</f>
        <v>Testbolaget AB</v>
      </c>
      <c r="C51" s="20">
        <f>getDay</f>
        <v>42461</v>
      </c>
      <c r="D51" s="20">
        <f t="shared" si="13"/>
        <v>42462</v>
      </c>
      <c r="E51" s="20">
        <f t="shared" si="13"/>
        <v>42463</v>
      </c>
      <c r="F51" s="20">
        <f t="shared" si="13"/>
        <v>42464</v>
      </c>
      <c r="G51" s="20">
        <f t="shared" si="13"/>
        <v>42465</v>
      </c>
      <c r="H51" s="20">
        <f t="shared" si="13"/>
        <v>42466</v>
      </c>
      <c r="I51" s="20">
        <f t="shared" si="13"/>
        <v>42467</v>
      </c>
      <c r="J51" s="20">
        <f t="shared" si="13"/>
        <v>42468</v>
      </c>
      <c r="K51" s="20">
        <f t="shared" si="13"/>
        <v>42469</v>
      </c>
      <c r="L51" s="20">
        <f t="shared" si="13"/>
        <v>42470</v>
      </c>
      <c r="M51" s="20">
        <f t="shared" si="13"/>
        <v>42471</v>
      </c>
      <c r="N51" s="20">
        <f t="shared" si="13"/>
        <v>42472</v>
      </c>
      <c r="O51" s="20">
        <f t="shared" si="13"/>
        <v>42473</v>
      </c>
      <c r="P51" s="20">
        <f t="shared" si="13"/>
        <v>42474</v>
      </c>
      <c r="Q51" s="20">
        <f t="shared" si="13"/>
        <v>42475</v>
      </c>
      <c r="R51" s="20">
        <f t="shared" si="13"/>
        <v>42476</v>
      </c>
      <c r="S51" s="20">
        <f t="shared" si="13"/>
        <v>42477</v>
      </c>
      <c r="T51" s="20">
        <f t="shared" si="13"/>
        <v>42478</v>
      </c>
      <c r="U51" s="20">
        <f t="shared" si="13"/>
        <v>42479</v>
      </c>
      <c r="V51" s="20">
        <f t="shared" si="13"/>
        <v>42480</v>
      </c>
      <c r="W51" s="20">
        <f t="shared" si="13"/>
        <v>42481</v>
      </c>
      <c r="X51" s="20">
        <f t="shared" si="13"/>
        <v>42482</v>
      </c>
      <c r="Y51" s="20">
        <f t="shared" si="13"/>
        <v>42483</v>
      </c>
      <c r="Z51" s="20">
        <f t="shared" si="13"/>
        <v>42484</v>
      </c>
      <c r="AA51" s="20">
        <f t="shared" si="13"/>
        <v>42485</v>
      </c>
      <c r="AB51" s="20">
        <f t="shared" si="13"/>
        <v>42486</v>
      </c>
      <c r="AC51" s="20">
        <f t="shared" si="13"/>
        <v>42487</v>
      </c>
      <c r="AD51" s="20">
        <f t="shared" si="13"/>
        <v>42488</v>
      </c>
      <c r="AE51" s="20">
        <f t="shared" si="13"/>
        <v>42489</v>
      </c>
      <c r="AF51" s="21">
        <f t="shared" si="13"/>
        <v>42490</v>
      </c>
    </row>
    <row r="52" spans="2:32" ht="14.25" x14ac:dyDescent="0.2">
      <c r="B52" s="22" t="str">
        <f t="shared" ref="B52:B61" si="14">B36</f>
        <v>Testare Testsson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</row>
    <row r="53" spans="2:32" ht="14.25" x14ac:dyDescent="0.2">
      <c r="B53" s="22" t="str">
        <f t="shared" si="14"/>
        <v/>
      </c>
      <c r="C53" s="34" t="s">
        <v>17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</row>
    <row r="54" spans="2:32" ht="14.25" x14ac:dyDescent="0.2">
      <c r="B54" s="22" t="str">
        <f t="shared" si="14"/>
        <v/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6"/>
    </row>
    <row r="55" spans="2:32" ht="14.25" x14ac:dyDescent="0.2">
      <c r="B55" s="22" t="str">
        <f t="shared" si="14"/>
        <v/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6"/>
    </row>
    <row r="56" spans="2:32" ht="14.25" x14ac:dyDescent="0.2">
      <c r="B56" s="22" t="str">
        <f t="shared" si="14"/>
        <v/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6"/>
    </row>
    <row r="57" spans="2:32" ht="14.25" x14ac:dyDescent="0.2">
      <c r="B57" s="22" t="str">
        <f t="shared" si="14"/>
        <v/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6"/>
    </row>
    <row r="58" spans="2:32" ht="14.25" x14ac:dyDescent="0.2">
      <c r="B58" s="22" t="str">
        <f t="shared" si="14"/>
        <v/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6"/>
    </row>
    <row r="59" spans="2:32" ht="14.25" x14ac:dyDescent="0.2">
      <c r="B59" s="22" t="str">
        <f t="shared" si="14"/>
        <v/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6"/>
    </row>
    <row r="60" spans="2:32" ht="14.25" x14ac:dyDescent="0.2">
      <c r="B60" s="22" t="str">
        <f t="shared" si="14"/>
        <v/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6"/>
    </row>
    <row r="61" spans="2:32" ht="15" thickBot="1" x14ac:dyDescent="0.25">
      <c r="B61" s="22" t="str">
        <f t="shared" si="14"/>
        <v/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</row>
    <row r="62" spans="2:32" x14ac:dyDescent="0.2">
      <c r="B62" s="28" t="s">
        <v>14</v>
      </c>
      <c r="C62" s="29">
        <f t="shared" ref="C62:AF62" ca="1" si="15">INDEX(frtBehov,WEEKDAY(getDay,2),2)+janJust-10+COUNTBLANK(INDIRECT(ADDRESS(ROW()-10,COLUMN(),1,1)&amp;":"&amp;ADDRESS(ROW()-1,COLUMN(),1,1)))</f>
        <v>0</v>
      </c>
      <c r="D62" s="29">
        <f t="shared" ca="1" si="15"/>
        <v>1</v>
      </c>
      <c r="E62" s="29">
        <f t="shared" ca="1" si="15"/>
        <v>1</v>
      </c>
      <c r="F62" s="29">
        <f t="shared" ca="1" si="15"/>
        <v>1</v>
      </c>
      <c r="G62" s="29">
        <f t="shared" ca="1" si="15"/>
        <v>1</v>
      </c>
      <c r="H62" s="29">
        <f t="shared" ca="1" si="15"/>
        <v>1</v>
      </c>
      <c r="I62" s="29">
        <f t="shared" ca="1" si="15"/>
        <v>0</v>
      </c>
      <c r="J62" s="29">
        <f t="shared" ca="1" si="15"/>
        <v>0</v>
      </c>
      <c r="K62" s="29">
        <f t="shared" ca="1" si="15"/>
        <v>1</v>
      </c>
      <c r="L62" s="29">
        <f t="shared" ca="1" si="15"/>
        <v>1</v>
      </c>
      <c r="M62" s="29">
        <f t="shared" ca="1" si="15"/>
        <v>1</v>
      </c>
      <c r="N62" s="29">
        <f t="shared" ca="1" si="15"/>
        <v>1</v>
      </c>
      <c r="O62" s="29">
        <f t="shared" ca="1" si="15"/>
        <v>1</v>
      </c>
      <c r="P62" s="29">
        <f t="shared" ca="1" si="15"/>
        <v>0</v>
      </c>
      <c r="Q62" s="29">
        <f t="shared" ca="1" si="15"/>
        <v>0</v>
      </c>
      <c r="R62" s="29">
        <f t="shared" ca="1" si="15"/>
        <v>1</v>
      </c>
      <c r="S62" s="29">
        <f t="shared" ca="1" si="15"/>
        <v>1</v>
      </c>
      <c r="T62" s="29">
        <f t="shared" ca="1" si="15"/>
        <v>1</v>
      </c>
      <c r="U62" s="29">
        <f t="shared" ca="1" si="15"/>
        <v>1</v>
      </c>
      <c r="V62" s="29">
        <f t="shared" ca="1" si="15"/>
        <v>1</v>
      </c>
      <c r="W62" s="29">
        <f t="shared" ca="1" si="15"/>
        <v>0</v>
      </c>
      <c r="X62" s="29">
        <f t="shared" ca="1" si="15"/>
        <v>0</v>
      </c>
      <c r="Y62" s="29">
        <f t="shared" ca="1" si="15"/>
        <v>1</v>
      </c>
      <c r="Z62" s="29">
        <f t="shared" ca="1" si="15"/>
        <v>1</v>
      </c>
      <c r="AA62" s="29">
        <f t="shared" ca="1" si="15"/>
        <v>1</v>
      </c>
      <c r="AB62" s="29">
        <f t="shared" ca="1" si="15"/>
        <v>1</v>
      </c>
      <c r="AC62" s="29">
        <f t="shared" ca="1" si="15"/>
        <v>1</v>
      </c>
      <c r="AD62" s="29">
        <f t="shared" ca="1" si="15"/>
        <v>0</v>
      </c>
      <c r="AE62" s="29">
        <f t="shared" ca="1" si="15"/>
        <v>0</v>
      </c>
      <c r="AF62" s="30">
        <f t="shared" ca="1" si="15"/>
        <v>1</v>
      </c>
    </row>
    <row r="63" spans="2:32" ht="13.5" thickBot="1" x14ac:dyDescent="0.25">
      <c r="B63" s="31" t="s">
        <v>15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3">
        <v>0</v>
      </c>
    </row>
    <row r="65" spans="2:33" ht="13.5" thickBot="1" x14ac:dyDescent="0.25"/>
    <row r="66" spans="2:33" ht="15.75" x14ac:dyDescent="0.2">
      <c r="B66" s="15" t="s">
        <v>20</v>
      </c>
      <c r="C66" s="16">
        <f t="shared" ref="C66:L67" si="16">getDay</f>
        <v>42491</v>
      </c>
      <c r="D66" s="16">
        <f t="shared" si="16"/>
        <v>42492</v>
      </c>
      <c r="E66" s="16">
        <f t="shared" si="16"/>
        <v>42493</v>
      </c>
      <c r="F66" s="16">
        <f t="shared" si="16"/>
        <v>42494</v>
      </c>
      <c r="G66" s="16">
        <f t="shared" si="16"/>
        <v>42495</v>
      </c>
      <c r="H66" s="16">
        <f t="shared" si="16"/>
        <v>42496</v>
      </c>
      <c r="I66" s="16">
        <f t="shared" si="16"/>
        <v>42497</v>
      </c>
      <c r="J66" s="16">
        <f t="shared" si="16"/>
        <v>42498</v>
      </c>
      <c r="K66" s="16">
        <f t="shared" si="16"/>
        <v>42499</v>
      </c>
      <c r="L66" s="16">
        <f t="shared" si="16"/>
        <v>42500</v>
      </c>
      <c r="M66" s="16">
        <f t="shared" ref="M66:V67" si="17">getDay</f>
        <v>42501</v>
      </c>
      <c r="N66" s="16">
        <f t="shared" si="17"/>
        <v>42502</v>
      </c>
      <c r="O66" s="16">
        <f t="shared" si="17"/>
        <v>42503</v>
      </c>
      <c r="P66" s="16">
        <f t="shared" si="17"/>
        <v>42504</v>
      </c>
      <c r="Q66" s="16">
        <f t="shared" si="17"/>
        <v>42505</v>
      </c>
      <c r="R66" s="16">
        <f t="shared" si="17"/>
        <v>42506</v>
      </c>
      <c r="S66" s="16">
        <f t="shared" si="17"/>
        <v>42507</v>
      </c>
      <c r="T66" s="16">
        <f t="shared" si="17"/>
        <v>42508</v>
      </c>
      <c r="U66" s="16">
        <f t="shared" si="17"/>
        <v>42509</v>
      </c>
      <c r="V66" s="16">
        <f t="shared" si="17"/>
        <v>42510</v>
      </c>
      <c r="W66" s="16">
        <f t="shared" ref="W66:AG67" si="18">getDay</f>
        <v>42511</v>
      </c>
      <c r="X66" s="16">
        <f t="shared" si="18"/>
        <v>42512</v>
      </c>
      <c r="Y66" s="16">
        <f t="shared" si="18"/>
        <v>42513</v>
      </c>
      <c r="Z66" s="16">
        <f t="shared" si="18"/>
        <v>42514</v>
      </c>
      <c r="AA66" s="16">
        <f t="shared" si="18"/>
        <v>42515</v>
      </c>
      <c r="AB66" s="16">
        <f t="shared" si="18"/>
        <v>42516</v>
      </c>
      <c r="AC66" s="16">
        <f t="shared" si="18"/>
        <v>42517</v>
      </c>
      <c r="AD66" s="16">
        <f t="shared" si="18"/>
        <v>42518</v>
      </c>
      <c r="AE66" s="16">
        <f t="shared" si="18"/>
        <v>42519</v>
      </c>
      <c r="AF66" s="16">
        <f t="shared" si="18"/>
        <v>42520</v>
      </c>
      <c r="AG66" s="17">
        <f t="shared" si="18"/>
        <v>42521</v>
      </c>
    </row>
    <row r="67" spans="2:33" ht="15.75" x14ac:dyDescent="0.2">
      <c r="B67" s="19" t="str">
        <f>bolagsnamn</f>
        <v>Testbolaget AB</v>
      </c>
      <c r="C67" s="20">
        <f t="shared" si="16"/>
        <v>42491</v>
      </c>
      <c r="D67" s="20">
        <f t="shared" si="16"/>
        <v>42492</v>
      </c>
      <c r="E67" s="20">
        <f t="shared" si="16"/>
        <v>42493</v>
      </c>
      <c r="F67" s="20">
        <f t="shared" si="16"/>
        <v>42494</v>
      </c>
      <c r="G67" s="20">
        <f t="shared" si="16"/>
        <v>42495</v>
      </c>
      <c r="H67" s="20">
        <f t="shared" si="16"/>
        <v>42496</v>
      </c>
      <c r="I67" s="20">
        <f t="shared" si="16"/>
        <v>42497</v>
      </c>
      <c r="J67" s="20">
        <f t="shared" si="16"/>
        <v>42498</v>
      </c>
      <c r="K67" s="20">
        <f t="shared" si="16"/>
        <v>42499</v>
      </c>
      <c r="L67" s="20">
        <f t="shared" si="16"/>
        <v>42500</v>
      </c>
      <c r="M67" s="20">
        <f t="shared" si="17"/>
        <v>42501</v>
      </c>
      <c r="N67" s="20">
        <f t="shared" si="17"/>
        <v>42502</v>
      </c>
      <c r="O67" s="20">
        <f t="shared" si="17"/>
        <v>42503</v>
      </c>
      <c r="P67" s="20">
        <f t="shared" si="17"/>
        <v>42504</v>
      </c>
      <c r="Q67" s="20">
        <f t="shared" si="17"/>
        <v>42505</v>
      </c>
      <c r="R67" s="20">
        <f t="shared" si="17"/>
        <v>42506</v>
      </c>
      <c r="S67" s="20">
        <f t="shared" si="17"/>
        <v>42507</v>
      </c>
      <c r="T67" s="20">
        <f t="shared" si="17"/>
        <v>42508</v>
      </c>
      <c r="U67" s="20">
        <f t="shared" si="17"/>
        <v>42509</v>
      </c>
      <c r="V67" s="20">
        <f t="shared" si="17"/>
        <v>42510</v>
      </c>
      <c r="W67" s="20">
        <f t="shared" si="18"/>
        <v>42511</v>
      </c>
      <c r="X67" s="20">
        <f t="shared" si="18"/>
        <v>42512</v>
      </c>
      <c r="Y67" s="20">
        <f t="shared" si="18"/>
        <v>42513</v>
      </c>
      <c r="Z67" s="20">
        <f t="shared" si="18"/>
        <v>42514</v>
      </c>
      <c r="AA67" s="20">
        <f t="shared" si="18"/>
        <v>42515</v>
      </c>
      <c r="AB67" s="20">
        <f t="shared" si="18"/>
        <v>42516</v>
      </c>
      <c r="AC67" s="20">
        <f t="shared" si="18"/>
        <v>42517</v>
      </c>
      <c r="AD67" s="20">
        <f t="shared" si="18"/>
        <v>42518</v>
      </c>
      <c r="AE67" s="20">
        <f t="shared" si="18"/>
        <v>42519</v>
      </c>
      <c r="AF67" s="20">
        <f t="shared" si="18"/>
        <v>42520</v>
      </c>
      <c r="AG67" s="21">
        <f t="shared" si="18"/>
        <v>42521</v>
      </c>
    </row>
    <row r="68" spans="2:33" ht="14.25" x14ac:dyDescent="0.2">
      <c r="B68" s="22" t="str">
        <f t="shared" ref="B68:B77" si="19">B52</f>
        <v>Testare Testsson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</row>
    <row r="69" spans="2:33" ht="14.25" x14ac:dyDescent="0.2">
      <c r="B69" s="22" t="str">
        <f t="shared" si="19"/>
        <v/>
      </c>
      <c r="C69" s="34" t="s">
        <v>17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</row>
    <row r="70" spans="2:33" ht="14.25" x14ac:dyDescent="0.2">
      <c r="B70" s="22" t="str">
        <f t="shared" si="19"/>
        <v/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</row>
    <row r="71" spans="2:33" ht="14.25" x14ac:dyDescent="0.2">
      <c r="B71" s="22" t="str">
        <f t="shared" si="19"/>
        <v/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</row>
    <row r="72" spans="2:33" ht="14.25" x14ac:dyDescent="0.2">
      <c r="B72" s="22" t="str">
        <f t="shared" si="19"/>
        <v/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</row>
    <row r="73" spans="2:33" ht="14.25" x14ac:dyDescent="0.2">
      <c r="B73" s="22" t="str">
        <f t="shared" si="19"/>
        <v/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</row>
    <row r="74" spans="2:33" ht="14.25" x14ac:dyDescent="0.2">
      <c r="B74" s="22" t="str">
        <f t="shared" si="19"/>
        <v/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</row>
    <row r="75" spans="2:33" ht="14.25" x14ac:dyDescent="0.2">
      <c r="B75" s="22" t="str">
        <f t="shared" si="19"/>
        <v/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</row>
    <row r="76" spans="2:33" ht="14.25" x14ac:dyDescent="0.2">
      <c r="B76" s="22" t="str">
        <f t="shared" si="19"/>
        <v/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</row>
    <row r="77" spans="2:33" ht="15" thickBot="1" x14ac:dyDescent="0.25">
      <c r="B77" s="22" t="str">
        <f t="shared" si="19"/>
        <v/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6"/>
    </row>
    <row r="78" spans="2:33" x14ac:dyDescent="0.2">
      <c r="B78" s="28" t="s">
        <v>14</v>
      </c>
      <c r="C78" s="29">
        <f t="shared" ref="C78:AG78" ca="1" si="20">INDEX(frtBehov,WEEKDAY(getDay,2),2)+janJust-10+COUNTBLANK(INDIRECT(ADDRESS(ROW()-10,COLUMN(),1,1)&amp;":"&amp;ADDRESS(ROW()-1,COLUMN(),1,1)))</f>
        <v>1</v>
      </c>
      <c r="D78" s="29">
        <f t="shared" ca="1" si="20"/>
        <v>1</v>
      </c>
      <c r="E78" s="29">
        <f t="shared" ca="1" si="20"/>
        <v>1</v>
      </c>
      <c r="F78" s="29">
        <f t="shared" ca="1" si="20"/>
        <v>0</v>
      </c>
      <c r="G78" s="29">
        <f t="shared" ca="1" si="20"/>
        <v>0</v>
      </c>
      <c r="H78" s="29">
        <f t="shared" ca="1" si="20"/>
        <v>1</v>
      </c>
      <c r="I78" s="29">
        <f t="shared" ca="1" si="20"/>
        <v>1</v>
      </c>
      <c r="J78" s="29">
        <f t="shared" ca="1" si="20"/>
        <v>1</v>
      </c>
      <c r="K78" s="29">
        <f t="shared" ca="1" si="20"/>
        <v>1</v>
      </c>
      <c r="L78" s="29">
        <f t="shared" ca="1" si="20"/>
        <v>1</v>
      </c>
      <c r="M78" s="29">
        <f t="shared" ca="1" si="20"/>
        <v>0</v>
      </c>
      <c r="N78" s="29">
        <f t="shared" ca="1" si="20"/>
        <v>0</v>
      </c>
      <c r="O78" s="29">
        <f t="shared" ca="1" si="20"/>
        <v>1</v>
      </c>
      <c r="P78" s="29">
        <f t="shared" ca="1" si="20"/>
        <v>1</v>
      </c>
      <c r="Q78" s="29">
        <f t="shared" ca="1" si="20"/>
        <v>1</v>
      </c>
      <c r="R78" s="29">
        <f t="shared" ca="1" si="20"/>
        <v>1</v>
      </c>
      <c r="S78" s="29">
        <f t="shared" ca="1" si="20"/>
        <v>1</v>
      </c>
      <c r="T78" s="29">
        <f t="shared" ca="1" si="20"/>
        <v>0</v>
      </c>
      <c r="U78" s="29">
        <f t="shared" ca="1" si="20"/>
        <v>0</v>
      </c>
      <c r="V78" s="29">
        <f t="shared" ca="1" si="20"/>
        <v>1</v>
      </c>
      <c r="W78" s="29">
        <f t="shared" ca="1" si="20"/>
        <v>1</v>
      </c>
      <c r="X78" s="29">
        <f t="shared" ca="1" si="20"/>
        <v>1</v>
      </c>
      <c r="Y78" s="29">
        <f t="shared" ca="1" si="20"/>
        <v>1</v>
      </c>
      <c r="Z78" s="29">
        <f t="shared" ca="1" si="20"/>
        <v>1</v>
      </c>
      <c r="AA78" s="29">
        <f t="shared" ca="1" si="20"/>
        <v>0</v>
      </c>
      <c r="AB78" s="29">
        <f t="shared" ca="1" si="20"/>
        <v>0</v>
      </c>
      <c r="AC78" s="29">
        <f t="shared" ca="1" si="20"/>
        <v>1</v>
      </c>
      <c r="AD78" s="29">
        <f t="shared" ca="1" si="20"/>
        <v>1</v>
      </c>
      <c r="AE78" s="29">
        <f t="shared" ca="1" si="20"/>
        <v>1</v>
      </c>
      <c r="AF78" s="29">
        <f t="shared" ca="1" si="20"/>
        <v>1</v>
      </c>
      <c r="AG78" s="30">
        <f t="shared" ca="1" si="20"/>
        <v>1</v>
      </c>
    </row>
    <row r="79" spans="2:33" ht="13.5" thickBot="1" x14ac:dyDescent="0.25">
      <c r="B79" s="31" t="s">
        <v>15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3">
        <v>0</v>
      </c>
    </row>
    <row r="81" spans="2:32" ht="13.5" thickBot="1" x14ac:dyDescent="0.25"/>
    <row r="82" spans="2:32" ht="15.75" x14ac:dyDescent="0.2">
      <c r="B82" s="15" t="s">
        <v>21</v>
      </c>
      <c r="C82" s="16">
        <f>getDay</f>
        <v>42522</v>
      </c>
      <c r="D82" s="16">
        <f t="shared" ref="D82:AF83" si="21">getDay</f>
        <v>42523</v>
      </c>
      <c r="E82" s="16">
        <f t="shared" si="21"/>
        <v>42524</v>
      </c>
      <c r="F82" s="16">
        <f t="shared" si="21"/>
        <v>42525</v>
      </c>
      <c r="G82" s="16">
        <f t="shared" si="21"/>
        <v>42526</v>
      </c>
      <c r="H82" s="16">
        <f t="shared" si="21"/>
        <v>42527</v>
      </c>
      <c r="I82" s="16">
        <f t="shared" si="21"/>
        <v>42528</v>
      </c>
      <c r="J82" s="16">
        <f t="shared" si="21"/>
        <v>42529</v>
      </c>
      <c r="K82" s="16">
        <f t="shared" si="21"/>
        <v>42530</v>
      </c>
      <c r="L82" s="16">
        <f t="shared" si="21"/>
        <v>42531</v>
      </c>
      <c r="M82" s="16">
        <f t="shared" si="21"/>
        <v>42532</v>
      </c>
      <c r="N82" s="16">
        <f t="shared" si="21"/>
        <v>42533</v>
      </c>
      <c r="O82" s="16">
        <f t="shared" si="21"/>
        <v>42534</v>
      </c>
      <c r="P82" s="16">
        <f t="shared" si="21"/>
        <v>42535</v>
      </c>
      <c r="Q82" s="16">
        <f t="shared" si="21"/>
        <v>42536</v>
      </c>
      <c r="R82" s="16">
        <f t="shared" si="21"/>
        <v>42537</v>
      </c>
      <c r="S82" s="16">
        <f t="shared" si="21"/>
        <v>42538</v>
      </c>
      <c r="T82" s="16">
        <f t="shared" si="21"/>
        <v>42539</v>
      </c>
      <c r="U82" s="16">
        <f t="shared" si="21"/>
        <v>42540</v>
      </c>
      <c r="V82" s="16">
        <f t="shared" si="21"/>
        <v>42541</v>
      </c>
      <c r="W82" s="16">
        <f t="shared" si="21"/>
        <v>42542</v>
      </c>
      <c r="X82" s="16">
        <f t="shared" si="21"/>
        <v>42543</v>
      </c>
      <c r="Y82" s="16">
        <f t="shared" si="21"/>
        <v>42544</v>
      </c>
      <c r="Z82" s="16">
        <f t="shared" si="21"/>
        <v>42545</v>
      </c>
      <c r="AA82" s="16">
        <f t="shared" si="21"/>
        <v>42546</v>
      </c>
      <c r="AB82" s="16">
        <f t="shared" si="21"/>
        <v>42547</v>
      </c>
      <c r="AC82" s="16">
        <f t="shared" si="21"/>
        <v>42548</v>
      </c>
      <c r="AD82" s="16">
        <f t="shared" si="21"/>
        <v>42549</v>
      </c>
      <c r="AE82" s="16">
        <f t="shared" si="21"/>
        <v>42550</v>
      </c>
      <c r="AF82" s="17">
        <f t="shared" si="21"/>
        <v>42551</v>
      </c>
    </row>
    <row r="83" spans="2:32" ht="15.75" x14ac:dyDescent="0.2">
      <c r="B83" s="19" t="str">
        <f>bolagsnamn</f>
        <v>Testbolaget AB</v>
      </c>
      <c r="C83" s="20">
        <f>getDay</f>
        <v>42522</v>
      </c>
      <c r="D83" s="20">
        <f t="shared" si="21"/>
        <v>42523</v>
      </c>
      <c r="E83" s="20">
        <f t="shared" si="21"/>
        <v>42524</v>
      </c>
      <c r="F83" s="20">
        <f t="shared" si="21"/>
        <v>42525</v>
      </c>
      <c r="G83" s="20">
        <f t="shared" si="21"/>
        <v>42526</v>
      </c>
      <c r="H83" s="20">
        <f t="shared" si="21"/>
        <v>42527</v>
      </c>
      <c r="I83" s="20">
        <f t="shared" si="21"/>
        <v>42528</v>
      </c>
      <c r="J83" s="20">
        <f t="shared" si="21"/>
        <v>42529</v>
      </c>
      <c r="K83" s="20">
        <f t="shared" si="21"/>
        <v>42530</v>
      </c>
      <c r="L83" s="20">
        <f t="shared" si="21"/>
        <v>42531</v>
      </c>
      <c r="M83" s="20">
        <f t="shared" si="21"/>
        <v>42532</v>
      </c>
      <c r="N83" s="20">
        <f t="shared" si="21"/>
        <v>42533</v>
      </c>
      <c r="O83" s="20">
        <f t="shared" si="21"/>
        <v>42534</v>
      </c>
      <c r="P83" s="20">
        <f t="shared" si="21"/>
        <v>42535</v>
      </c>
      <c r="Q83" s="20">
        <f t="shared" si="21"/>
        <v>42536</v>
      </c>
      <c r="R83" s="20">
        <f t="shared" si="21"/>
        <v>42537</v>
      </c>
      <c r="S83" s="20">
        <f t="shared" si="21"/>
        <v>42538</v>
      </c>
      <c r="T83" s="20">
        <f t="shared" si="21"/>
        <v>42539</v>
      </c>
      <c r="U83" s="20">
        <f t="shared" si="21"/>
        <v>42540</v>
      </c>
      <c r="V83" s="20">
        <f t="shared" si="21"/>
        <v>42541</v>
      </c>
      <c r="W83" s="20">
        <f t="shared" si="21"/>
        <v>42542</v>
      </c>
      <c r="X83" s="20">
        <f t="shared" si="21"/>
        <v>42543</v>
      </c>
      <c r="Y83" s="20">
        <f t="shared" si="21"/>
        <v>42544</v>
      </c>
      <c r="Z83" s="20">
        <f t="shared" si="21"/>
        <v>42545</v>
      </c>
      <c r="AA83" s="20">
        <f t="shared" si="21"/>
        <v>42546</v>
      </c>
      <c r="AB83" s="20">
        <f t="shared" si="21"/>
        <v>42547</v>
      </c>
      <c r="AC83" s="20">
        <f t="shared" si="21"/>
        <v>42548</v>
      </c>
      <c r="AD83" s="20">
        <f t="shared" si="21"/>
        <v>42549</v>
      </c>
      <c r="AE83" s="20">
        <f t="shared" si="21"/>
        <v>42550</v>
      </c>
      <c r="AF83" s="21">
        <f t="shared" si="21"/>
        <v>42551</v>
      </c>
    </row>
    <row r="84" spans="2:32" ht="14.25" x14ac:dyDescent="0.2">
      <c r="B84" s="22" t="str">
        <f t="shared" ref="B84:B93" si="22">B68</f>
        <v>Testare Testsson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4"/>
    </row>
    <row r="85" spans="2:32" ht="14.25" x14ac:dyDescent="0.2">
      <c r="B85" s="22" t="str">
        <f t="shared" si="22"/>
        <v/>
      </c>
      <c r="C85" s="34" t="s">
        <v>17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6"/>
    </row>
    <row r="86" spans="2:32" ht="14.25" x14ac:dyDescent="0.2">
      <c r="B86" s="22" t="str">
        <f t="shared" si="22"/>
        <v/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6"/>
    </row>
    <row r="87" spans="2:32" ht="14.25" x14ac:dyDescent="0.2">
      <c r="B87" s="22" t="str">
        <f t="shared" si="22"/>
        <v/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6"/>
    </row>
    <row r="88" spans="2:32" ht="14.25" x14ac:dyDescent="0.2">
      <c r="B88" s="22" t="str">
        <f t="shared" si="22"/>
        <v/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6"/>
    </row>
    <row r="89" spans="2:32" ht="14.25" x14ac:dyDescent="0.2">
      <c r="B89" s="22" t="str">
        <f t="shared" si="22"/>
        <v/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6"/>
    </row>
    <row r="90" spans="2:32" ht="14.25" x14ac:dyDescent="0.2">
      <c r="B90" s="22" t="str">
        <f t="shared" si="22"/>
        <v/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6"/>
    </row>
    <row r="91" spans="2:32" ht="14.25" x14ac:dyDescent="0.2">
      <c r="B91" s="22" t="str">
        <f t="shared" si="22"/>
        <v/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6"/>
    </row>
    <row r="92" spans="2:32" ht="14.25" x14ac:dyDescent="0.2">
      <c r="B92" s="22" t="str">
        <f t="shared" si="22"/>
        <v/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6"/>
    </row>
    <row r="93" spans="2:32" ht="15" thickBot="1" x14ac:dyDescent="0.25">
      <c r="B93" s="22" t="str">
        <f t="shared" si="22"/>
        <v/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/>
    </row>
    <row r="94" spans="2:32" x14ac:dyDescent="0.2">
      <c r="B94" s="28" t="s">
        <v>14</v>
      </c>
      <c r="C94" s="29">
        <f t="shared" ref="C94:AF94" ca="1" si="23">INDEX(frtBehov,WEEKDAY(getDay,2),2)+janJust-10+COUNTBLANK(INDIRECT(ADDRESS(ROW()-10,COLUMN(),1,1)&amp;":"&amp;ADDRESS(ROW()-1,COLUMN(),1,1)))</f>
        <v>1</v>
      </c>
      <c r="D94" s="29">
        <f t="shared" ca="1" si="23"/>
        <v>0</v>
      </c>
      <c r="E94" s="29">
        <f t="shared" ca="1" si="23"/>
        <v>0</v>
      </c>
      <c r="F94" s="29">
        <f t="shared" ca="1" si="23"/>
        <v>1</v>
      </c>
      <c r="G94" s="29">
        <f t="shared" ca="1" si="23"/>
        <v>1</v>
      </c>
      <c r="H94" s="29">
        <f t="shared" ca="1" si="23"/>
        <v>1</v>
      </c>
      <c r="I94" s="29">
        <f t="shared" ca="1" si="23"/>
        <v>1</v>
      </c>
      <c r="J94" s="29">
        <f t="shared" ca="1" si="23"/>
        <v>1</v>
      </c>
      <c r="K94" s="29">
        <f t="shared" ca="1" si="23"/>
        <v>0</v>
      </c>
      <c r="L94" s="29">
        <f t="shared" ca="1" si="23"/>
        <v>0</v>
      </c>
      <c r="M94" s="29">
        <f t="shared" ca="1" si="23"/>
        <v>1</v>
      </c>
      <c r="N94" s="29">
        <f t="shared" ca="1" si="23"/>
        <v>1</v>
      </c>
      <c r="O94" s="29">
        <f t="shared" ca="1" si="23"/>
        <v>1</v>
      </c>
      <c r="P94" s="29">
        <f t="shared" ca="1" si="23"/>
        <v>1</v>
      </c>
      <c r="Q94" s="29">
        <f t="shared" ca="1" si="23"/>
        <v>1</v>
      </c>
      <c r="R94" s="29">
        <f t="shared" ca="1" si="23"/>
        <v>0</v>
      </c>
      <c r="S94" s="29">
        <f t="shared" ca="1" si="23"/>
        <v>0</v>
      </c>
      <c r="T94" s="29">
        <f t="shared" ca="1" si="23"/>
        <v>1</v>
      </c>
      <c r="U94" s="29">
        <f t="shared" ca="1" si="23"/>
        <v>1</v>
      </c>
      <c r="V94" s="29">
        <f t="shared" ca="1" si="23"/>
        <v>1</v>
      </c>
      <c r="W94" s="29">
        <f t="shared" ca="1" si="23"/>
        <v>1</v>
      </c>
      <c r="X94" s="29">
        <f t="shared" ca="1" si="23"/>
        <v>1</v>
      </c>
      <c r="Y94" s="29">
        <f t="shared" ca="1" si="23"/>
        <v>0</v>
      </c>
      <c r="Z94" s="29">
        <f t="shared" ca="1" si="23"/>
        <v>0</v>
      </c>
      <c r="AA94" s="29">
        <f t="shared" ca="1" si="23"/>
        <v>1</v>
      </c>
      <c r="AB94" s="29">
        <f t="shared" ca="1" si="23"/>
        <v>1</v>
      </c>
      <c r="AC94" s="29">
        <f t="shared" ca="1" si="23"/>
        <v>1</v>
      </c>
      <c r="AD94" s="29">
        <f t="shared" ca="1" si="23"/>
        <v>1</v>
      </c>
      <c r="AE94" s="29">
        <f t="shared" ca="1" si="23"/>
        <v>1</v>
      </c>
      <c r="AF94" s="30">
        <f t="shared" ca="1" si="23"/>
        <v>0</v>
      </c>
    </row>
    <row r="95" spans="2:32" ht="13.5" thickBot="1" x14ac:dyDescent="0.25">
      <c r="B95" s="31" t="s">
        <v>15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3">
        <v>0</v>
      </c>
    </row>
    <row r="97" spans="2:33" ht="13.5" thickBot="1" x14ac:dyDescent="0.25"/>
    <row r="98" spans="2:33" ht="15.75" x14ac:dyDescent="0.2">
      <c r="B98" s="15" t="s">
        <v>22</v>
      </c>
      <c r="C98" s="16">
        <f t="shared" ref="C98:L99" si="24">getDay</f>
        <v>42552</v>
      </c>
      <c r="D98" s="16">
        <f t="shared" si="24"/>
        <v>42553</v>
      </c>
      <c r="E98" s="16">
        <f t="shared" si="24"/>
        <v>42554</v>
      </c>
      <c r="F98" s="16">
        <f t="shared" si="24"/>
        <v>42555</v>
      </c>
      <c r="G98" s="16">
        <f t="shared" si="24"/>
        <v>42556</v>
      </c>
      <c r="H98" s="16">
        <f t="shared" si="24"/>
        <v>42557</v>
      </c>
      <c r="I98" s="16">
        <f t="shared" si="24"/>
        <v>42558</v>
      </c>
      <c r="J98" s="16">
        <f t="shared" si="24"/>
        <v>42559</v>
      </c>
      <c r="K98" s="16">
        <f t="shared" si="24"/>
        <v>42560</v>
      </c>
      <c r="L98" s="16">
        <f t="shared" si="24"/>
        <v>42561</v>
      </c>
      <c r="M98" s="16">
        <f t="shared" ref="M98:V99" si="25">getDay</f>
        <v>42562</v>
      </c>
      <c r="N98" s="16">
        <f t="shared" si="25"/>
        <v>42563</v>
      </c>
      <c r="O98" s="16">
        <f t="shared" si="25"/>
        <v>42564</v>
      </c>
      <c r="P98" s="16">
        <f t="shared" si="25"/>
        <v>42565</v>
      </c>
      <c r="Q98" s="16">
        <f t="shared" si="25"/>
        <v>42566</v>
      </c>
      <c r="R98" s="16">
        <f t="shared" si="25"/>
        <v>42567</v>
      </c>
      <c r="S98" s="16">
        <f t="shared" si="25"/>
        <v>42568</v>
      </c>
      <c r="T98" s="16">
        <f t="shared" si="25"/>
        <v>42569</v>
      </c>
      <c r="U98" s="16">
        <f t="shared" si="25"/>
        <v>42570</v>
      </c>
      <c r="V98" s="16">
        <f t="shared" si="25"/>
        <v>42571</v>
      </c>
      <c r="W98" s="16">
        <f t="shared" ref="W98:AG99" si="26">getDay</f>
        <v>42572</v>
      </c>
      <c r="X98" s="16">
        <f t="shared" si="26"/>
        <v>42573</v>
      </c>
      <c r="Y98" s="16">
        <f t="shared" si="26"/>
        <v>42574</v>
      </c>
      <c r="Z98" s="16">
        <f t="shared" si="26"/>
        <v>42575</v>
      </c>
      <c r="AA98" s="16">
        <f t="shared" si="26"/>
        <v>42576</v>
      </c>
      <c r="AB98" s="16">
        <f t="shared" si="26"/>
        <v>42577</v>
      </c>
      <c r="AC98" s="16">
        <f t="shared" si="26"/>
        <v>42578</v>
      </c>
      <c r="AD98" s="16">
        <f t="shared" si="26"/>
        <v>42579</v>
      </c>
      <c r="AE98" s="16">
        <f t="shared" si="26"/>
        <v>42580</v>
      </c>
      <c r="AF98" s="16">
        <f t="shared" si="26"/>
        <v>42581</v>
      </c>
      <c r="AG98" s="17">
        <f t="shared" si="26"/>
        <v>42582</v>
      </c>
    </row>
    <row r="99" spans="2:33" ht="15.75" x14ac:dyDescent="0.2">
      <c r="B99" s="19" t="str">
        <f>bolagsnamn</f>
        <v>Testbolaget AB</v>
      </c>
      <c r="C99" s="20">
        <f t="shared" si="24"/>
        <v>42552</v>
      </c>
      <c r="D99" s="20">
        <f t="shared" si="24"/>
        <v>42553</v>
      </c>
      <c r="E99" s="20">
        <f t="shared" si="24"/>
        <v>42554</v>
      </c>
      <c r="F99" s="20">
        <f t="shared" si="24"/>
        <v>42555</v>
      </c>
      <c r="G99" s="20">
        <f t="shared" si="24"/>
        <v>42556</v>
      </c>
      <c r="H99" s="20">
        <f t="shared" si="24"/>
        <v>42557</v>
      </c>
      <c r="I99" s="20">
        <f t="shared" si="24"/>
        <v>42558</v>
      </c>
      <c r="J99" s="20">
        <f t="shared" si="24"/>
        <v>42559</v>
      </c>
      <c r="K99" s="20">
        <f t="shared" si="24"/>
        <v>42560</v>
      </c>
      <c r="L99" s="20">
        <f t="shared" si="24"/>
        <v>42561</v>
      </c>
      <c r="M99" s="20">
        <f t="shared" si="25"/>
        <v>42562</v>
      </c>
      <c r="N99" s="20">
        <f t="shared" si="25"/>
        <v>42563</v>
      </c>
      <c r="O99" s="20">
        <f t="shared" si="25"/>
        <v>42564</v>
      </c>
      <c r="P99" s="20">
        <f t="shared" si="25"/>
        <v>42565</v>
      </c>
      <c r="Q99" s="20">
        <f t="shared" si="25"/>
        <v>42566</v>
      </c>
      <c r="R99" s="20">
        <f t="shared" si="25"/>
        <v>42567</v>
      </c>
      <c r="S99" s="20">
        <f t="shared" si="25"/>
        <v>42568</v>
      </c>
      <c r="T99" s="20">
        <f t="shared" si="25"/>
        <v>42569</v>
      </c>
      <c r="U99" s="20">
        <f t="shared" si="25"/>
        <v>42570</v>
      </c>
      <c r="V99" s="20">
        <f t="shared" si="25"/>
        <v>42571</v>
      </c>
      <c r="W99" s="20">
        <f t="shared" si="26"/>
        <v>42572</v>
      </c>
      <c r="X99" s="20">
        <f t="shared" si="26"/>
        <v>42573</v>
      </c>
      <c r="Y99" s="20">
        <f t="shared" si="26"/>
        <v>42574</v>
      </c>
      <c r="Z99" s="20">
        <f t="shared" si="26"/>
        <v>42575</v>
      </c>
      <c r="AA99" s="20">
        <f t="shared" si="26"/>
        <v>42576</v>
      </c>
      <c r="AB99" s="20">
        <f t="shared" si="26"/>
        <v>42577</v>
      </c>
      <c r="AC99" s="20">
        <f t="shared" si="26"/>
        <v>42578</v>
      </c>
      <c r="AD99" s="20">
        <f t="shared" si="26"/>
        <v>42579</v>
      </c>
      <c r="AE99" s="20">
        <f t="shared" si="26"/>
        <v>42580</v>
      </c>
      <c r="AF99" s="20">
        <f t="shared" si="26"/>
        <v>42581</v>
      </c>
      <c r="AG99" s="21">
        <f t="shared" si="26"/>
        <v>42582</v>
      </c>
    </row>
    <row r="100" spans="2:33" ht="14.25" x14ac:dyDescent="0.2">
      <c r="B100" s="22" t="str">
        <f t="shared" ref="B100:B109" si="27">B84</f>
        <v>Testare Testsson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</row>
    <row r="101" spans="2:33" ht="14.25" x14ac:dyDescent="0.2">
      <c r="B101" s="22" t="str">
        <f t="shared" si="27"/>
        <v/>
      </c>
      <c r="C101" s="34" t="s">
        <v>17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</row>
    <row r="102" spans="2:33" ht="14.25" x14ac:dyDescent="0.2">
      <c r="B102" s="22" t="str">
        <f t="shared" si="27"/>
        <v/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6"/>
    </row>
    <row r="103" spans="2:33" ht="14.25" x14ac:dyDescent="0.2">
      <c r="B103" s="22" t="str">
        <f t="shared" si="27"/>
        <v/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6"/>
    </row>
    <row r="104" spans="2:33" ht="14.25" x14ac:dyDescent="0.2">
      <c r="B104" s="22" t="str">
        <f t="shared" si="27"/>
        <v/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</row>
    <row r="105" spans="2:33" ht="14.25" x14ac:dyDescent="0.2">
      <c r="B105" s="22" t="str">
        <f t="shared" si="27"/>
        <v/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</row>
    <row r="106" spans="2:33" ht="14.25" x14ac:dyDescent="0.2">
      <c r="B106" s="22" t="str">
        <f t="shared" si="27"/>
        <v/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6"/>
    </row>
    <row r="107" spans="2:33" ht="14.25" x14ac:dyDescent="0.2">
      <c r="B107" s="22" t="str">
        <f t="shared" si="27"/>
        <v/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6"/>
    </row>
    <row r="108" spans="2:33" ht="14.25" x14ac:dyDescent="0.2">
      <c r="B108" s="22" t="str">
        <f t="shared" si="27"/>
        <v/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</row>
    <row r="109" spans="2:33" ht="15" thickBot="1" x14ac:dyDescent="0.25">
      <c r="B109" s="22" t="str">
        <f t="shared" si="27"/>
        <v/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8"/>
    </row>
    <row r="110" spans="2:33" x14ac:dyDescent="0.2">
      <c r="B110" s="28" t="s">
        <v>14</v>
      </c>
      <c r="C110" s="29">
        <f t="shared" ref="C110:AG110" ca="1" si="28">INDEX(frtBehov,WEEKDAY(getDay,2),2)+janJust-10+COUNTBLANK(INDIRECT(ADDRESS(ROW()-10,COLUMN(),1,1)&amp;":"&amp;ADDRESS(ROW()-1,COLUMN(),1,1)))</f>
        <v>1</v>
      </c>
      <c r="D110" s="29">
        <f t="shared" ca="1" si="28"/>
        <v>1</v>
      </c>
      <c r="E110" s="29">
        <f t="shared" ca="1" si="28"/>
        <v>1</v>
      </c>
      <c r="F110" s="29">
        <f t="shared" ca="1" si="28"/>
        <v>1</v>
      </c>
      <c r="G110" s="29">
        <f t="shared" ca="1" si="28"/>
        <v>1</v>
      </c>
      <c r="H110" s="29">
        <f t="shared" ca="1" si="28"/>
        <v>0</v>
      </c>
      <c r="I110" s="29">
        <f t="shared" ca="1" si="28"/>
        <v>0</v>
      </c>
      <c r="J110" s="29">
        <f t="shared" ca="1" si="28"/>
        <v>1</v>
      </c>
      <c r="K110" s="29">
        <f t="shared" ca="1" si="28"/>
        <v>1</v>
      </c>
      <c r="L110" s="29">
        <f t="shared" ca="1" si="28"/>
        <v>1</v>
      </c>
      <c r="M110" s="29">
        <f t="shared" ca="1" si="28"/>
        <v>1</v>
      </c>
      <c r="N110" s="29">
        <f t="shared" ca="1" si="28"/>
        <v>1</v>
      </c>
      <c r="O110" s="29">
        <f t="shared" ca="1" si="28"/>
        <v>0</v>
      </c>
      <c r="P110" s="29">
        <f t="shared" ca="1" si="28"/>
        <v>0</v>
      </c>
      <c r="Q110" s="29">
        <f t="shared" ca="1" si="28"/>
        <v>1</v>
      </c>
      <c r="R110" s="29">
        <f t="shared" ca="1" si="28"/>
        <v>1</v>
      </c>
      <c r="S110" s="29">
        <f t="shared" ca="1" si="28"/>
        <v>1</v>
      </c>
      <c r="T110" s="29">
        <f t="shared" ca="1" si="28"/>
        <v>1</v>
      </c>
      <c r="U110" s="29">
        <f t="shared" ca="1" si="28"/>
        <v>1</v>
      </c>
      <c r="V110" s="29">
        <f t="shared" ca="1" si="28"/>
        <v>0</v>
      </c>
      <c r="W110" s="29">
        <f t="shared" ca="1" si="28"/>
        <v>0</v>
      </c>
      <c r="X110" s="29">
        <f t="shared" ca="1" si="28"/>
        <v>1</v>
      </c>
      <c r="Y110" s="29">
        <f t="shared" ca="1" si="28"/>
        <v>1</v>
      </c>
      <c r="Z110" s="29">
        <f t="shared" ca="1" si="28"/>
        <v>1</v>
      </c>
      <c r="AA110" s="29">
        <f t="shared" ca="1" si="28"/>
        <v>1</v>
      </c>
      <c r="AB110" s="29">
        <f t="shared" ca="1" si="28"/>
        <v>1</v>
      </c>
      <c r="AC110" s="29">
        <f t="shared" ca="1" si="28"/>
        <v>0</v>
      </c>
      <c r="AD110" s="29">
        <f t="shared" ca="1" si="28"/>
        <v>0</v>
      </c>
      <c r="AE110" s="29">
        <f t="shared" ca="1" si="28"/>
        <v>1</v>
      </c>
      <c r="AF110" s="29">
        <f t="shared" ca="1" si="28"/>
        <v>1</v>
      </c>
      <c r="AG110" s="30">
        <f t="shared" ca="1" si="28"/>
        <v>1</v>
      </c>
    </row>
    <row r="111" spans="2:33" ht="13.5" thickBot="1" x14ac:dyDescent="0.25">
      <c r="B111" s="31" t="s">
        <v>15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3">
        <v>0</v>
      </c>
    </row>
    <row r="113" spans="2:33" ht="13.5" thickBot="1" x14ac:dyDescent="0.25"/>
    <row r="114" spans="2:33" ht="15.75" x14ac:dyDescent="0.2">
      <c r="B114" s="15" t="s">
        <v>23</v>
      </c>
      <c r="C114" s="16">
        <f t="shared" ref="C114:L115" si="29">getDay</f>
        <v>42583</v>
      </c>
      <c r="D114" s="16">
        <f t="shared" si="29"/>
        <v>42584</v>
      </c>
      <c r="E114" s="16">
        <f t="shared" si="29"/>
        <v>42585</v>
      </c>
      <c r="F114" s="16">
        <f t="shared" si="29"/>
        <v>42586</v>
      </c>
      <c r="G114" s="16">
        <f t="shared" si="29"/>
        <v>42587</v>
      </c>
      <c r="H114" s="16">
        <f t="shared" si="29"/>
        <v>42588</v>
      </c>
      <c r="I114" s="16">
        <f t="shared" si="29"/>
        <v>42589</v>
      </c>
      <c r="J114" s="16">
        <f t="shared" si="29"/>
        <v>42590</v>
      </c>
      <c r="K114" s="16">
        <f t="shared" si="29"/>
        <v>42591</v>
      </c>
      <c r="L114" s="16">
        <f t="shared" si="29"/>
        <v>42592</v>
      </c>
      <c r="M114" s="16">
        <f t="shared" ref="M114:V115" si="30">getDay</f>
        <v>42593</v>
      </c>
      <c r="N114" s="16">
        <f t="shared" si="30"/>
        <v>42594</v>
      </c>
      <c r="O114" s="16">
        <f t="shared" si="30"/>
        <v>42595</v>
      </c>
      <c r="P114" s="16">
        <f t="shared" si="30"/>
        <v>42596</v>
      </c>
      <c r="Q114" s="16">
        <f t="shared" si="30"/>
        <v>42597</v>
      </c>
      <c r="R114" s="16">
        <f t="shared" si="30"/>
        <v>42598</v>
      </c>
      <c r="S114" s="16">
        <f t="shared" si="30"/>
        <v>42599</v>
      </c>
      <c r="T114" s="16">
        <f t="shared" si="30"/>
        <v>42600</v>
      </c>
      <c r="U114" s="16">
        <f t="shared" si="30"/>
        <v>42601</v>
      </c>
      <c r="V114" s="16">
        <f t="shared" si="30"/>
        <v>42602</v>
      </c>
      <c r="W114" s="16">
        <f t="shared" ref="W114:AG115" si="31">getDay</f>
        <v>42603</v>
      </c>
      <c r="X114" s="16">
        <f t="shared" si="31"/>
        <v>42604</v>
      </c>
      <c r="Y114" s="16">
        <f t="shared" si="31"/>
        <v>42605</v>
      </c>
      <c r="Z114" s="16">
        <f t="shared" si="31"/>
        <v>42606</v>
      </c>
      <c r="AA114" s="16">
        <f t="shared" si="31"/>
        <v>42607</v>
      </c>
      <c r="AB114" s="16">
        <f t="shared" si="31"/>
        <v>42608</v>
      </c>
      <c r="AC114" s="16">
        <f t="shared" si="31"/>
        <v>42609</v>
      </c>
      <c r="AD114" s="16">
        <f t="shared" si="31"/>
        <v>42610</v>
      </c>
      <c r="AE114" s="16">
        <f t="shared" si="31"/>
        <v>42611</v>
      </c>
      <c r="AF114" s="16">
        <f t="shared" si="31"/>
        <v>42612</v>
      </c>
      <c r="AG114" s="17">
        <f t="shared" si="31"/>
        <v>42613</v>
      </c>
    </row>
    <row r="115" spans="2:33" ht="15.75" x14ac:dyDescent="0.2">
      <c r="B115" s="19" t="str">
        <f>bolagsnamn</f>
        <v>Testbolaget AB</v>
      </c>
      <c r="C115" s="20">
        <f t="shared" si="29"/>
        <v>42583</v>
      </c>
      <c r="D115" s="20">
        <f t="shared" si="29"/>
        <v>42584</v>
      </c>
      <c r="E115" s="20">
        <f t="shared" si="29"/>
        <v>42585</v>
      </c>
      <c r="F115" s="20">
        <f t="shared" si="29"/>
        <v>42586</v>
      </c>
      <c r="G115" s="20">
        <f t="shared" si="29"/>
        <v>42587</v>
      </c>
      <c r="H115" s="20">
        <f t="shared" si="29"/>
        <v>42588</v>
      </c>
      <c r="I115" s="20">
        <f t="shared" si="29"/>
        <v>42589</v>
      </c>
      <c r="J115" s="20">
        <f t="shared" si="29"/>
        <v>42590</v>
      </c>
      <c r="K115" s="20">
        <f t="shared" si="29"/>
        <v>42591</v>
      </c>
      <c r="L115" s="20">
        <f t="shared" si="29"/>
        <v>42592</v>
      </c>
      <c r="M115" s="20">
        <f t="shared" si="30"/>
        <v>42593</v>
      </c>
      <c r="N115" s="20">
        <f t="shared" si="30"/>
        <v>42594</v>
      </c>
      <c r="O115" s="20">
        <f t="shared" si="30"/>
        <v>42595</v>
      </c>
      <c r="P115" s="20">
        <f t="shared" si="30"/>
        <v>42596</v>
      </c>
      <c r="Q115" s="20">
        <f t="shared" si="30"/>
        <v>42597</v>
      </c>
      <c r="R115" s="20">
        <f t="shared" si="30"/>
        <v>42598</v>
      </c>
      <c r="S115" s="20">
        <f t="shared" si="30"/>
        <v>42599</v>
      </c>
      <c r="T115" s="20">
        <f t="shared" si="30"/>
        <v>42600</v>
      </c>
      <c r="U115" s="20">
        <f t="shared" si="30"/>
        <v>42601</v>
      </c>
      <c r="V115" s="20">
        <f t="shared" si="30"/>
        <v>42602</v>
      </c>
      <c r="W115" s="20">
        <f t="shared" si="31"/>
        <v>42603</v>
      </c>
      <c r="X115" s="20">
        <f t="shared" si="31"/>
        <v>42604</v>
      </c>
      <c r="Y115" s="20">
        <f t="shared" si="31"/>
        <v>42605</v>
      </c>
      <c r="Z115" s="20">
        <f t="shared" si="31"/>
        <v>42606</v>
      </c>
      <c r="AA115" s="20">
        <f t="shared" si="31"/>
        <v>42607</v>
      </c>
      <c r="AB115" s="20">
        <f t="shared" si="31"/>
        <v>42608</v>
      </c>
      <c r="AC115" s="20">
        <f t="shared" si="31"/>
        <v>42609</v>
      </c>
      <c r="AD115" s="20">
        <f t="shared" si="31"/>
        <v>42610</v>
      </c>
      <c r="AE115" s="20">
        <f t="shared" si="31"/>
        <v>42611</v>
      </c>
      <c r="AF115" s="20">
        <f t="shared" si="31"/>
        <v>42612</v>
      </c>
      <c r="AG115" s="21">
        <f t="shared" si="31"/>
        <v>42613</v>
      </c>
    </row>
    <row r="116" spans="2:33" ht="14.25" x14ac:dyDescent="0.2">
      <c r="B116" s="22" t="str">
        <f t="shared" ref="B116:B125" si="32">B100</f>
        <v>Testare Testsson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</row>
    <row r="117" spans="2:33" ht="14.25" x14ac:dyDescent="0.2">
      <c r="B117" s="22" t="str">
        <f t="shared" si="32"/>
        <v/>
      </c>
      <c r="C117" s="34" t="s">
        <v>17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</row>
    <row r="118" spans="2:33" ht="14.25" x14ac:dyDescent="0.2">
      <c r="B118" s="22" t="str">
        <f t="shared" si="32"/>
        <v/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6"/>
    </row>
    <row r="119" spans="2:33" ht="14.25" x14ac:dyDescent="0.2">
      <c r="B119" s="22" t="str">
        <f t="shared" si="32"/>
        <v/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6"/>
    </row>
    <row r="120" spans="2:33" ht="14.25" x14ac:dyDescent="0.2">
      <c r="B120" s="22" t="str">
        <f t="shared" si="32"/>
        <v/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6"/>
    </row>
    <row r="121" spans="2:33" ht="14.25" x14ac:dyDescent="0.2">
      <c r="B121" s="22" t="str">
        <f t="shared" si="32"/>
        <v/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6"/>
    </row>
    <row r="122" spans="2:33" ht="14.25" x14ac:dyDescent="0.2">
      <c r="B122" s="22" t="str">
        <f t="shared" si="32"/>
        <v/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6"/>
    </row>
    <row r="123" spans="2:33" ht="14.25" x14ac:dyDescent="0.2">
      <c r="B123" s="22" t="str">
        <f t="shared" si="32"/>
        <v/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6"/>
    </row>
    <row r="124" spans="2:33" ht="14.25" x14ac:dyDescent="0.2">
      <c r="B124" s="22" t="str">
        <f t="shared" si="32"/>
        <v/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</row>
    <row r="125" spans="2:33" ht="15" thickBot="1" x14ac:dyDescent="0.25">
      <c r="B125" s="22" t="str">
        <f t="shared" si="32"/>
        <v/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6"/>
    </row>
    <row r="126" spans="2:33" x14ac:dyDescent="0.2">
      <c r="B126" s="28" t="s">
        <v>14</v>
      </c>
      <c r="C126" s="29">
        <f t="shared" ref="C126:AG126" ca="1" si="33">INDEX(frtBehov,WEEKDAY(getDay,2),2)+janJust-10+COUNTBLANK(INDIRECT(ADDRESS(ROW()-10,COLUMN(),1,1)&amp;":"&amp;ADDRESS(ROW()-1,COLUMN(),1,1)))</f>
        <v>1</v>
      </c>
      <c r="D126" s="29">
        <f t="shared" ca="1" si="33"/>
        <v>1</v>
      </c>
      <c r="E126" s="29">
        <f t="shared" ca="1" si="33"/>
        <v>0</v>
      </c>
      <c r="F126" s="29">
        <f t="shared" ca="1" si="33"/>
        <v>0</v>
      </c>
      <c r="G126" s="29">
        <f t="shared" ca="1" si="33"/>
        <v>1</v>
      </c>
      <c r="H126" s="29">
        <f t="shared" ca="1" si="33"/>
        <v>1</v>
      </c>
      <c r="I126" s="29">
        <f t="shared" ca="1" si="33"/>
        <v>1</v>
      </c>
      <c r="J126" s="29">
        <f t="shared" ca="1" si="33"/>
        <v>1</v>
      </c>
      <c r="K126" s="29">
        <f t="shared" ca="1" si="33"/>
        <v>1</v>
      </c>
      <c r="L126" s="29">
        <f t="shared" ca="1" si="33"/>
        <v>0</v>
      </c>
      <c r="M126" s="29">
        <f t="shared" ca="1" si="33"/>
        <v>0</v>
      </c>
      <c r="N126" s="29">
        <f t="shared" ca="1" si="33"/>
        <v>1</v>
      </c>
      <c r="O126" s="29">
        <f t="shared" ca="1" si="33"/>
        <v>1</v>
      </c>
      <c r="P126" s="29">
        <f t="shared" ca="1" si="33"/>
        <v>1</v>
      </c>
      <c r="Q126" s="29">
        <f t="shared" ca="1" si="33"/>
        <v>1</v>
      </c>
      <c r="R126" s="29">
        <f t="shared" ca="1" si="33"/>
        <v>1</v>
      </c>
      <c r="S126" s="29">
        <f t="shared" ca="1" si="33"/>
        <v>0</v>
      </c>
      <c r="T126" s="29">
        <f t="shared" ca="1" si="33"/>
        <v>0</v>
      </c>
      <c r="U126" s="29">
        <f t="shared" ca="1" si="33"/>
        <v>1</v>
      </c>
      <c r="V126" s="29">
        <f t="shared" ca="1" si="33"/>
        <v>1</v>
      </c>
      <c r="W126" s="29">
        <f t="shared" ca="1" si="33"/>
        <v>1</v>
      </c>
      <c r="X126" s="29">
        <f t="shared" ca="1" si="33"/>
        <v>1</v>
      </c>
      <c r="Y126" s="29">
        <f t="shared" ca="1" si="33"/>
        <v>1</v>
      </c>
      <c r="Z126" s="29">
        <f t="shared" ca="1" si="33"/>
        <v>0</v>
      </c>
      <c r="AA126" s="29">
        <f t="shared" ca="1" si="33"/>
        <v>0</v>
      </c>
      <c r="AB126" s="29">
        <f t="shared" ca="1" si="33"/>
        <v>1</v>
      </c>
      <c r="AC126" s="29">
        <f t="shared" ca="1" si="33"/>
        <v>1</v>
      </c>
      <c r="AD126" s="29">
        <f t="shared" ca="1" si="33"/>
        <v>1</v>
      </c>
      <c r="AE126" s="29">
        <f t="shared" ca="1" si="33"/>
        <v>1</v>
      </c>
      <c r="AF126" s="29">
        <f t="shared" ca="1" si="33"/>
        <v>1</v>
      </c>
      <c r="AG126" s="30">
        <f t="shared" ca="1" si="33"/>
        <v>0</v>
      </c>
    </row>
    <row r="127" spans="2:33" ht="13.5" thickBot="1" x14ac:dyDescent="0.25">
      <c r="B127" s="31" t="s">
        <v>15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3">
        <v>0</v>
      </c>
    </row>
    <row r="129" spans="2:32" ht="13.5" thickBot="1" x14ac:dyDescent="0.25"/>
    <row r="130" spans="2:32" ht="15.75" x14ac:dyDescent="0.2">
      <c r="B130" s="15" t="s">
        <v>24</v>
      </c>
      <c r="C130" s="16">
        <f>getDay</f>
        <v>42614</v>
      </c>
      <c r="D130" s="16">
        <f t="shared" ref="D130:AF131" si="34">getDay</f>
        <v>42615</v>
      </c>
      <c r="E130" s="16">
        <f t="shared" si="34"/>
        <v>42616</v>
      </c>
      <c r="F130" s="16">
        <f t="shared" si="34"/>
        <v>42617</v>
      </c>
      <c r="G130" s="16">
        <f t="shared" si="34"/>
        <v>42618</v>
      </c>
      <c r="H130" s="16">
        <f t="shared" si="34"/>
        <v>42619</v>
      </c>
      <c r="I130" s="16">
        <f t="shared" si="34"/>
        <v>42620</v>
      </c>
      <c r="J130" s="16">
        <f t="shared" si="34"/>
        <v>42621</v>
      </c>
      <c r="K130" s="16">
        <f t="shared" si="34"/>
        <v>42622</v>
      </c>
      <c r="L130" s="16">
        <f t="shared" si="34"/>
        <v>42623</v>
      </c>
      <c r="M130" s="16">
        <f t="shared" si="34"/>
        <v>42624</v>
      </c>
      <c r="N130" s="16">
        <f t="shared" si="34"/>
        <v>42625</v>
      </c>
      <c r="O130" s="16">
        <f t="shared" si="34"/>
        <v>42626</v>
      </c>
      <c r="P130" s="16">
        <f t="shared" si="34"/>
        <v>42627</v>
      </c>
      <c r="Q130" s="16">
        <f t="shared" si="34"/>
        <v>42628</v>
      </c>
      <c r="R130" s="16">
        <f t="shared" si="34"/>
        <v>42629</v>
      </c>
      <c r="S130" s="16">
        <f t="shared" si="34"/>
        <v>42630</v>
      </c>
      <c r="T130" s="16">
        <f t="shared" si="34"/>
        <v>42631</v>
      </c>
      <c r="U130" s="16">
        <f t="shared" si="34"/>
        <v>42632</v>
      </c>
      <c r="V130" s="16">
        <f t="shared" si="34"/>
        <v>42633</v>
      </c>
      <c r="W130" s="16">
        <f t="shared" si="34"/>
        <v>42634</v>
      </c>
      <c r="X130" s="16">
        <f t="shared" si="34"/>
        <v>42635</v>
      </c>
      <c r="Y130" s="16">
        <f t="shared" si="34"/>
        <v>42636</v>
      </c>
      <c r="Z130" s="16">
        <f t="shared" si="34"/>
        <v>42637</v>
      </c>
      <c r="AA130" s="16">
        <f t="shared" si="34"/>
        <v>42638</v>
      </c>
      <c r="AB130" s="16">
        <f t="shared" si="34"/>
        <v>42639</v>
      </c>
      <c r="AC130" s="16">
        <f t="shared" si="34"/>
        <v>42640</v>
      </c>
      <c r="AD130" s="16">
        <f t="shared" si="34"/>
        <v>42641</v>
      </c>
      <c r="AE130" s="16">
        <f t="shared" si="34"/>
        <v>42642</v>
      </c>
      <c r="AF130" s="17">
        <f t="shared" si="34"/>
        <v>42643</v>
      </c>
    </row>
    <row r="131" spans="2:32" ht="15.75" x14ac:dyDescent="0.2">
      <c r="B131" s="19" t="str">
        <f>bolagsnamn</f>
        <v>Testbolaget AB</v>
      </c>
      <c r="C131" s="20">
        <f>getDay</f>
        <v>42614</v>
      </c>
      <c r="D131" s="20">
        <f t="shared" si="34"/>
        <v>42615</v>
      </c>
      <c r="E131" s="20">
        <f t="shared" si="34"/>
        <v>42616</v>
      </c>
      <c r="F131" s="20">
        <f t="shared" si="34"/>
        <v>42617</v>
      </c>
      <c r="G131" s="20">
        <f t="shared" si="34"/>
        <v>42618</v>
      </c>
      <c r="H131" s="20">
        <f t="shared" si="34"/>
        <v>42619</v>
      </c>
      <c r="I131" s="20">
        <f t="shared" si="34"/>
        <v>42620</v>
      </c>
      <c r="J131" s="20">
        <f t="shared" si="34"/>
        <v>42621</v>
      </c>
      <c r="K131" s="20">
        <f t="shared" si="34"/>
        <v>42622</v>
      </c>
      <c r="L131" s="20">
        <f t="shared" si="34"/>
        <v>42623</v>
      </c>
      <c r="M131" s="20">
        <f t="shared" si="34"/>
        <v>42624</v>
      </c>
      <c r="N131" s="20">
        <f t="shared" si="34"/>
        <v>42625</v>
      </c>
      <c r="O131" s="20">
        <f t="shared" si="34"/>
        <v>42626</v>
      </c>
      <c r="P131" s="20">
        <f t="shared" si="34"/>
        <v>42627</v>
      </c>
      <c r="Q131" s="20">
        <f t="shared" si="34"/>
        <v>42628</v>
      </c>
      <c r="R131" s="20">
        <f t="shared" si="34"/>
        <v>42629</v>
      </c>
      <c r="S131" s="20">
        <f t="shared" si="34"/>
        <v>42630</v>
      </c>
      <c r="T131" s="20">
        <f t="shared" si="34"/>
        <v>42631</v>
      </c>
      <c r="U131" s="20">
        <f t="shared" si="34"/>
        <v>42632</v>
      </c>
      <c r="V131" s="20">
        <f t="shared" si="34"/>
        <v>42633</v>
      </c>
      <c r="W131" s="20">
        <f t="shared" si="34"/>
        <v>42634</v>
      </c>
      <c r="X131" s="20">
        <f t="shared" si="34"/>
        <v>42635</v>
      </c>
      <c r="Y131" s="20">
        <f t="shared" si="34"/>
        <v>42636</v>
      </c>
      <c r="Z131" s="20">
        <f t="shared" si="34"/>
        <v>42637</v>
      </c>
      <c r="AA131" s="20">
        <f t="shared" si="34"/>
        <v>42638</v>
      </c>
      <c r="AB131" s="20">
        <f t="shared" si="34"/>
        <v>42639</v>
      </c>
      <c r="AC131" s="20">
        <f t="shared" si="34"/>
        <v>42640</v>
      </c>
      <c r="AD131" s="20">
        <f t="shared" si="34"/>
        <v>42641</v>
      </c>
      <c r="AE131" s="20">
        <f t="shared" si="34"/>
        <v>42642</v>
      </c>
      <c r="AF131" s="21">
        <f t="shared" si="34"/>
        <v>42643</v>
      </c>
    </row>
    <row r="132" spans="2:32" ht="14.25" x14ac:dyDescent="0.2">
      <c r="B132" s="22" t="str">
        <f t="shared" ref="B132:B141" si="35">B116</f>
        <v>Testare Testsson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4"/>
    </row>
    <row r="133" spans="2:32" ht="14.25" x14ac:dyDescent="0.2">
      <c r="B133" s="22" t="str">
        <f t="shared" si="35"/>
        <v/>
      </c>
      <c r="C133" s="34" t="s">
        <v>17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6"/>
    </row>
    <row r="134" spans="2:32" ht="14.25" x14ac:dyDescent="0.2">
      <c r="B134" s="22" t="str">
        <f t="shared" si="35"/>
        <v/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6"/>
    </row>
    <row r="135" spans="2:32" ht="14.25" x14ac:dyDescent="0.2">
      <c r="B135" s="22" t="str">
        <f t="shared" si="35"/>
        <v/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6"/>
    </row>
    <row r="136" spans="2:32" ht="14.25" x14ac:dyDescent="0.2">
      <c r="B136" s="22" t="str">
        <f t="shared" si="35"/>
        <v/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6"/>
    </row>
    <row r="137" spans="2:32" ht="14.25" x14ac:dyDescent="0.2">
      <c r="B137" s="22" t="str">
        <f t="shared" si="35"/>
        <v/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6"/>
    </row>
    <row r="138" spans="2:32" ht="14.25" x14ac:dyDescent="0.2">
      <c r="B138" s="22" t="str">
        <f t="shared" si="35"/>
        <v/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6"/>
    </row>
    <row r="139" spans="2:32" ht="14.25" x14ac:dyDescent="0.2">
      <c r="B139" s="22" t="str">
        <f t="shared" si="35"/>
        <v/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6"/>
    </row>
    <row r="140" spans="2:32" ht="14.25" x14ac:dyDescent="0.2">
      <c r="B140" s="22" t="str">
        <f t="shared" si="35"/>
        <v/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6"/>
    </row>
    <row r="141" spans="2:32" ht="15" thickBot="1" x14ac:dyDescent="0.25">
      <c r="B141" s="22" t="str">
        <f t="shared" si="35"/>
        <v/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6"/>
    </row>
    <row r="142" spans="2:32" x14ac:dyDescent="0.2">
      <c r="B142" s="28" t="s">
        <v>14</v>
      </c>
      <c r="C142" s="29">
        <f t="shared" ref="C142:AF142" ca="1" si="36">INDEX(frtBehov,WEEKDAY(getDay,2),2)+janJust-10+COUNTBLANK(INDIRECT(ADDRESS(ROW()-10,COLUMN(),1,1)&amp;":"&amp;ADDRESS(ROW()-1,COLUMN(),1,1)))</f>
        <v>0</v>
      </c>
      <c r="D142" s="29">
        <f t="shared" ca="1" si="36"/>
        <v>0</v>
      </c>
      <c r="E142" s="29">
        <f t="shared" ca="1" si="36"/>
        <v>1</v>
      </c>
      <c r="F142" s="29">
        <f t="shared" ca="1" si="36"/>
        <v>1</v>
      </c>
      <c r="G142" s="29">
        <f t="shared" ca="1" si="36"/>
        <v>1</v>
      </c>
      <c r="H142" s="29">
        <f t="shared" ca="1" si="36"/>
        <v>1</v>
      </c>
      <c r="I142" s="29">
        <f t="shared" ca="1" si="36"/>
        <v>1</v>
      </c>
      <c r="J142" s="29">
        <f t="shared" ca="1" si="36"/>
        <v>0</v>
      </c>
      <c r="K142" s="29">
        <f t="shared" ca="1" si="36"/>
        <v>0</v>
      </c>
      <c r="L142" s="29">
        <f t="shared" ca="1" si="36"/>
        <v>1</v>
      </c>
      <c r="M142" s="29">
        <f t="shared" ca="1" si="36"/>
        <v>1</v>
      </c>
      <c r="N142" s="29">
        <f t="shared" ca="1" si="36"/>
        <v>1</v>
      </c>
      <c r="O142" s="29">
        <f t="shared" ca="1" si="36"/>
        <v>1</v>
      </c>
      <c r="P142" s="29">
        <f t="shared" ca="1" si="36"/>
        <v>1</v>
      </c>
      <c r="Q142" s="29">
        <f t="shared" ca="1" si="36"/>
        <v>0</v>
      </c>
      <c r="R142" s="29">
        <f t="shared" ca="1" si="36"/>
        <v>0</v>
      </c>
      <c r="S142" s="29">
        <f t="shared" ca="1" si="36"/>
        <v>1</v>
      </c>
      <c r="T142" s="29">
        <f t="shared" ca="1" si="36"/>
        <v>1</v>
      </c>
      <c r="U142" s="29">
        <f t="shared" ca="1" si="36"/>
        <v>1</v>
      </c>
      <c r="V142" s="29">
        <f t="shared" ca="1" si="36"/>
        <v>1</v>
      </c>
      <c r="W142" s="29">
        <f t="shared" ca="1" si="36"/>
        <v>1</v>
      </c>
      <c r="X142" s="29">
        <f t="shared" ca="1" si="36"/>
        <v>0</v>
      </c>
      <c r="Y142" s="29">
        <f t="shared" ca="1" si="36"/>
        <v>0</v>
      </c>
      <c r="Z142" s="29">
        <f t="shared" ca="1" si="36"/>
        <v>1</v>
      </c>
      <c r="AA142" s="29">
        <f t="shared" ca="1" si="36"/>
        <v>1</v>
      </c>
      <c r="AB142" s="29">
        <f t="shared" ca="1" si="36"/>
        <v>1</v>
      </c>
      <c r="AC142" s="29">
        <f t="shared" ca="1" si="36"/>
        <v>1</v>
      </c>
      <c r="AD142" s="29">
        <f t="shared" ca="1" si="36"/>
        <v>1</v>
      </c>
      <c r="AE142" s="29">
        <f t="shared" ca="1" si="36"/>
        <v>0</v>
      </c>
      <c r="AF142" s="30">
        <f t="shared" ca="1" si="36"/>
        <v>0</v>
      </c>
    </row>
    <row r="143" spans="2:32" ht="13.5" thickBot="1" x14ac:dyDescent="0.25">
      <c r="B143" s="31" t="s">
        <v>15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3">
        <v>0</v>
      </c>
    </row>
    <row r="145" spans="2:33" ht="13.5" thickBot="1" x14ac:dyDescent="0.25"/>
    <row r="146" spans="2:33" ht="15.75" x14ac:dyDescent="0.2">
      <c r="B146" s="15" t="s">
        <v>25</v>
      </c>
      <c r="C146" s="16">
        <f t="shared" ref="C146:L147" si="37">getDay</f>
        <v>42644</v>
      </c>
      <c r="D146" s="16">
        <f t="shared" si="37"/>
        <v>42645</v>
      </c>
      <c r="E146" s="16">
        <f t="shared" si="37"/>
        <v>42646</v>
      </c>
      <c r="F146" s="16">
        <f t="shared" si="37"/>
        <v>42647</v>
      </c>
      <c r="G146" s="16">
        <f t="shared" si="37"/>
        <v>42648</v>
      </c>
      <c r="H146" s="16">
        <f t="shared" si="37"/>
        <v>42649</v>
      </c>
      <c r="I146" s="16">
        <f t="shared" si="37"/>
        <v>42650</v>
      </c>
      <c r="J146" s="16">
        <f t="shared" si="37"/>
        <v>42651</v>
      </c>
      <c r="K146" s="16">
        <f t="shared" si="37"/>
        <v>42652</v>
      </c>
      <c r="L146" s="16">
        <f t="shared" si="37"/>
        <v>42653</v>
      </c>
      <c r="M146" s="16">
        <f t="shared" ref="M146:V147" si="38">getDay</f>
        <v>42654</v>
      </c>
      <c r="N146" s="16">
        <f t="shared" si="38"/>
        <v>42655</v>
      </c>
      <c r="O146" s="16">
        <f t="shared" si="38"/>
        <v>42656</v>
      </c>
      <c r="P146" s="16">
        <f t="shared" si="38"/>
        <v>42657</v>
      </c>
      <c r="Q146" s="16">
        <f t="shared" si="38"/>
        <v>42658</v>
      </c>
      <c r="R146" s="16">
        <f t="shared" si="38"/>
        <v>42659</v>
      </c>
      <c r="S146" s="16">
        <f t="shared" si="38"/>
        <v>42660</v>
      </c>
      <c r="T146" s="16">
        <f t="shared" si="38"/>
        <v>42661</v>
      </c>
      <c r="U146" s="16">
        <f t="shared" si="38"/>
        <v>42662</v>
      </c>
      <c r="V146" s="16">
        <f t="shared" si="38"/>
        <v>42663</v>
      </c>
      <c r="W146" s="16">
        <f t="shared" ref="W146:AG147" si="39">getDay</f>
        <v>42664</v>
      </c>
      <c r="X146" s="16">
        <f t="shared" si="39"/>
        <v>42665</v>
      </c>
      <c r="Y146" s="16">
        <f t="shared" si="39"/>
        <v>42666</v>
      </c>
      <c r="Z146" s="16">
        <f t="shared" si="39"/>
        <v>42667</v>
      </c>
      <c r="AA146" s="16">
        <f t="shared" si="39"/>
        <v>42668</v>
      </c>
      <c r="AB146" s="16">
        <f t="shared" si="39"/>
        <v>42669</v>
      </c>
      <c r="AC146" s="16">
        <f t="shared" si="39"/>
        <v>42670</v>
      </c>
      <c r="AD146" s="16">
        <f t="shared" si="39"/>
        <v>42671</v>
      </c>
      <c r="AE146" s="16">
        <f t="shared" si="39"/>
        <v>42672</v>
      </c>
      <c r="AF146" s="16">
        <f t="shared" si="39"/>
        <v>42673</v>
      </c>
      <c r="AG146" s="17">
        <f t="shared" si="39"/>
        <v>42674</v>
      </c>
    </row>
    <row r="147" spans="2:33" ht="15.75" x14ac:dyDescent="0.2">
      <c r="B147" s="19" t="str">
        <f>bolagsnamn</f>
        <v>Testbolaget AB</v>
      </c>
      <c r="C147" s="20">
        <f t="shared" si="37"/>
        <v>42644</v>
      </c>
      <c r="D147" s="20">
        <f t="shared" si="37"/>
        <v>42645</v>
      </c>
      <c r="E147" s="20">
        <f t="shared" si="37"/>
        <v>42646</v>
      </c>
      <c r="F147" s="20">
        <f t="shared" si="37"/>
        <v>42647</v>
      </c>
      <c r="G147" s="20">
        <f t="shared" si="37"/>
        <v>42648</v>
      </c>
      <c r="H147" s="20">
        <f t="shared" si="37"/>
        <v>42649</v>
      </c>
      <c r="I147" s="20">
        <f t="shared" si="37"/>
        <v>42650</v>
      </c>
      <c r="J147" s="20">
        <f t="shared" si="37"/>
        <v>42651</v>
      </c>
      <c r="K147" s="20">
        <f t="shared" si="37"/>
        <v>42652</v>
      </c>
      <c r="L147" s="20">
        <f t="shared" si="37"/>
        <v>42653</v>
      </c>
      <c r="M147" s="20">
        <f t="shared" si="38"/>
        <v>42654</v>
      </c>
      <c r="N147" s="20">
        <f t="shared" si="38"/>
        <v>42655</v>
      </c>
      <c r="O147" s="20">
        <f t="shared" si="38"/>
        <v>42656</v>
      </c>
      <c r="P147" s="20">
        <f t="shared" si="38"/>
        <v>42657</v>
      </c>
      <c r="Q147" s="20">
        <f t="shared" si="38"/>
        <v>42658</v>
      </c>
      <c r="R147" s="20">
        <f t="shared" si="38"/>
        <v>42659</v>
      </c>
      <c r="S147" s="20">
        <f t="shared" si="38"/>
        <v>42660</v>
      </c>
      <c r="T147" s="20">
        <f t="shared" si="38"/>
        <v>42661</v>
      </c>
      <c r="U147" s="20">
        <f t="shared" si="38"/>
        <v>42662</v>
      </c>
      <c r="V147" s="20">
        <f t="shared" si="38"/>
        <v>42663</v>
      </c>
      <c r="W147" s="20">
        <f t="shared" si="39"/>
        <v>42664</v>
      </c>
      <c r="X147" s="20">
        <f t="shared" si="39"/>
        <v>42665</v>
      </c>
      <c r="Y147" s="20">
        <f t="shared" si="39"/>
        <v>42666</v>
      </c>
      <c r="Z147" s="20">
        <f t="shared" si="39"/>
        <v>42667</v>
      </c>
      <c r="AA147" s="20">
        <f t="shared" si="39"/>
        <v>42668</v>
      </c>
      <c r="AB147" s="20">
        <f t="shared" si="39"/>
        <v>42669</v>
      </c>
      <c r="AC147" s="20">
        <f t="shared" si="39"/>
        <v>42670</v>
      </c>
      <c r="AD147" s="20">
        <f t="shared" si="39"/>
        <v>42671</v>
      </c>
      <c r="AE147" s="20">
        <f t="shared" si="39"/>
        <v>42672</v>
      </c>
      <c r="AF147" s="20">
        <f t="shared" si="39"/>
        <v>42673</v>
      </c>
      <c r="AG147" s="21">
        <f t="shared" si="39"/>
        <v>42674</v>
      </c>
    </row>
    <row r="148" spans="2:33" ht="14.25" x14ac:dyDescent="0.2">
      <c r="B148" s="22" t="str">
        <f t="shared" ref="B148:B157" si="40">B132</f>
        <v>Testare Testsson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4"/>
    </row>
    <row r="149" spans="2:33" ht="14.25" x14ac:dyDescent="0.2">
      <c r="B149" s="22" t="str">
        <f t="shared" si="40"/>
        <v/>
      </c>
      <c r="C149" s="34" t="s">
        <v>17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6"/>
    </row>
    <row r="150" spans="2:33" ht="14.25" x14ac:dyDescent="0.2">
      <c r="B150" s="22" t="str">
        <f t="shared" si="40"/>
        <v/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6"/>
    </row>
    <row r="151" spans="2:33" ht="14.25" x14ac:dyDescent="0.2">
      <c r="B151" s="22" t="str">
        <f t="shared" si="40"/>
        <v/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6"/>
    </row>
    <row r="152" spans="2:33" ht="14.25" x14ac:dyDescent="0.2">
      <c r="B152" s="22" t="str">
        <f t="shared" si="40"/>
        <v/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6"/>
    </row>
    <row r="153" spans="2:33" ht="14.25" x14ac:dyDescent="0.2">
      <c r="B153" s="22" t="str">
        <f t="shared" si="40"/>
        <v/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</row>
    <row r="154" spans="2:33" ht="14.25" x14ac:dyDescent="0.2">
      <c r="B154" s="22" t="str">
        <f t="shared" si="40"/>
        <v/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6"/>
    </row>
    <row r="155" spans="2:33" ht="14.25" x14ac:dyDescent="0.2">
      <c r="B155" s="22" t="str">
        <f t="shared" si="40"/>
        <v/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6"/>
    </row>
    <row r="156" spans="2:33" ht="14.25" x14ac:dyDescent="0.2">
      <c r="B156" s="22" t="str">
        <f t="shared" si="40"/>
        <v/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6"/>
    </row>
    <row r="157" spans="2:33" ht="15" thickBot="1" x14ac:dyDescent="0.25">
      <c r="B157" s="22" t="str">
        <f t="shared" si="40"/>
        <v/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6"/>
    </row>
    <row r="158" spans="2:33" x14ac:dyDescent="0.2">
      <c r="B158" s="28" t="s">
        <v>14</v>
      </c>
      <c r="C158" s="29">
        <f t="shared" ref="C158:AG158" ca="1" si="41">INDEX(frtBehov,WEEKDAY(getDay,2),2)+janJust-10+COUNTBLANK(INDIRECT(ADDRESS(ROW()-10,COLUMN(),1,1)&amp;":"&amp;ADDRESS(ROW()-1,COLUMN(),1,1)))</f>
        <v>1</v>
      </c>
      <c r="D158" s="29">
        <f t="shared" ca="1" si="41"/>
        <v>1</v>
      </c>
      <c r="E158" s="29">
        <f t="shared" ca="1" si="41"/>
        <v>1</v>
      </c>
      <c r="F158" s="29">
        <f t="shared" ca="1" si="41"/>
        <v>1</v>
      </c>
      <c r="G158" s="29">
        <f t="shared" ca="1" si="41"/>
        <v>0</v>
      </c>
      <c r="H158" s="29">
        <f t="shared" ca="1" si="41"/>
        <v>0</v>
      </c>
      <c r="I158" s="29">
        <f t="shared" ca="1" si="41"/>
        <v>1</v>
      </c>
      <c r="J158" s="29">
        <f t="shared" ca="1" si="41"/>
        <v>1</v>
      </c>
      <c r="K158" s="29">
        <f t="shared" ca="1" si="41"/>
        <v>1</v>
      </c>
      <c r="L158" s="29">
        <f t="shared" ca="1" si="41"/>
        <v>1</v>
      </c>
      <c r="M158" s="29">
        <f t="shared" ca="1" si="41"/>
        <v>1</v>
      </c>
      <c r="N158" s="29">
        <f t="shared" ca="1" si="41"/>
        <v>0</v>
      </c>
      <c r="O158" s="29">
        <f t="shared" ca="1" si="41"/>
        <v>0</v>
      </c>
      <c r="P158" s="29">
        <f t="shared" ca="1" si="41"/>
        <v>1</v>
      </c>
      <c r="Q158" s="29">
        <f t="shared" ca="1" si="41"/>
        <v>1</v>
      </c>
      <c r="R158" s="29">
        <f t="shared" ca="1" si="41"/>
        <v>1</v>
      </c>
      <c r="S158" s="29">
        <f t="shared" ca="1" si="41"/>
        <v>1</v>
      </c>
      <c r="T158" s="29">
        <f t="shared" ca="1" si="41"/>
        <v>1</v>
      </c>
      <c r="U158" s="29">
        <f t="shared" ca="1" si="41"/>
        <v>0</v>
      </c>
      <c r="V158" s="29">
        <f t="shared" ca="1" si="41"/>
        <v>0</v>
      </c>
      <c r="W158" s="29">
        <f t="shared" ca="1" si="41"/>
        <v>1</v>
      </c>
      <c r="X158" s="29">
        <f t="shared" ca="1" si="41"/>
        <v>1</v>
      </c>
      <c r="Y158" s="29">
        <f t="shared" ca="1" si="41"/>
        <v>1</v>
      </c>
      <c r="Z158" s="29">
        <f t="shared" ca="1" si="41"/>
        <v>1</v>
      </c>
      <c r="AA158" s="29">
        <f t="shared" ca="1" si="41"/>
        <v>1</v>
      </c>
      <c r="AB158" s="29">
        <f t="shared" ca="1" si="41"/>
        <v>0</v>
      </c>
      <c r="AC158" s="29">
        <f t="shared" ca="1" si="41"/>
        <v>0</v>
      </c>
      <c r="AD158" s="29">
        <f t="shared" ca="1" si="41"/>
        <v>1</v>
      </c>
      <c r="AE158" s="29">
        <f t="shared" ca="1" si="41"/>
        <v>1</v>
      </c>
      <c r="AF158" s="29">
        <f t="shared" ca="1" si="41"/>
        <v>1</v>
      </c>
      <c r="AG158" s="30">
        <f t="shared" ca="1" si="41"/>
        <v>1</v>
      </c>
    </row>
    <row r="159" spans="2:33" ht="13.5" thickBot="1" x14ac:dyDescent="0.25">
      <c r="B159" s="31" t="s">
        <v>15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3">
        <v>0</v>
      </c>
    </row>
    <row r="161" spans="2:32" ht="13.5" thickBot="1" x14ac:dyDescent="0.25"/>
    <row r="162" spans="2:32" ht="15.75" x14ac:dyDescent="0.2">
      <c r="B162" s="15" t="s">
        <v>26</v>
      </c>
      <c r="C162" s="16">
        <f>getDay</f>
        <v>42675</v>
      </c>
      <c r="D162" s="16">
        <f t="shared" ref="D162:AF163" si="42">getDay</f>
        <v>42676</v>
      </c>
      <c r="E162" s="16">
        <f t="shared" si="42"/>
        <v>42677</v>
      </c>
      <c r="F162" s="16">
        <f t="shared" si="42"/>
        <v>42678</v>
      </c>
      <c r="G162" s="16">
        <f t="shared" si="42"/>
        <v>42679</v>
      </c>
      <c r="H162" s="16">
        <f t="shared" si="42"/>
        <v>42680</v>
      </c>
      <c r="I162" s="16">
        <f t="shared" si="42"/>
        <v>42681</v>
      </c>
      <c r="J162" s="16">
        <f t="shared" si="42"/>
        <v>42682</v>
      </c>
      <c r="K162" s="16">
        <f t="shared" si="42"/>
        <v>42683</v>
      </c>
      <c r="L162" s="16">
        <f t="shared" si="42"/>
        <v>42684</v>
      </c>
      <c r="M162" s="16">
        <f t="shared" si="42"/>
        <v>42685</v>
      </c>
      <c r="N162" s="16">
        <f t="shared" si="42"/>
        <v>42686</v>
      </c>
      <c r="O162" s="16">
        <f t="shared" si="42"/>
        <v>42687</v>
      </c>
      <c r="P162" s="16">
        <f t="shared" si="42"/>
        <v>42688</v>
      </c>
      <c r="Q162" s="16">
        <f t="shared" si="42"/>
        <v>42689</v>
      </c>
      <c r="R162" s="16">
        <f t="shared" si="42"/>
        <v>42690</v>
      </c>
      <c r="S162" s="16">
        <f t="shared" si="42"/>
        <v>42691</v>
      </c>
      <c r="T162" s="16">
        <f t="shared" si="42"/>
        <v>42692</v>
      </c>
      <c r="U162" s="16">
        <f t="shared" si="42"/>
        <v>42693</v>
      </c>
      <c r="V162" s="16">
        <f t="shared" si="42"/>
        <v>42694</v>
      </c>
      <c r="W162" s="16">
        <f t="shared" si="42"/>
        <v>42695</v>
      </c>
      <c r="X162" s="16">
        <f t="shared" si="42"/>
        <v>42696</v>
      </c>
      <c r="Y162" s="16">
        <f t="shared" si="42"/>
        <v>42697</v>
      </c>
      <c r="Z162" s="16">
        <f t="shared" si="42"/>
        <v>42698</v>
      </c>
      <c r="AA162" s="16">
        <f t="shared" si="42"/>
        <v>42699</v>
      </c>
      <c r="AB162" s="16">
        <f t="shared" si="42"/>
        <v>42700</v>
      </c>
      <c r="AC162" s="16">
        <f t="shared" si="42"/>
        <v>42701</v>
      </c>
      <c r="AD162" s="16">
        <f t="shared" si="42"/>
        <v>42702</v>
      </c>
      <c r="AE162" s="16">
        <f t="shared" si="42"/>
        <v>42703</v>
      </c>
      <c r="AF162" s="17">
        <f t="shared" si="42"/>
        <v>42704</v>
      </c>
    </row>
    <row r="163" spans="2:32" ht="15.75" x14ac:dyDescent="0.2">
      <c r="B163" s="19" t="str">
        <f>bolagsnamn</f>
        <v>Testbolaget AB</v>
      </c>
      <c r="C163" s="20">
        <f>getDay</f>
        <v>42675</v>
      </c>
      <c r="D163" s="20">
        <f t="shared" si="42"/>
        <v>42676</v>
      </c>
      <c r="E163" s="20">
        <f t="shared" si="42"/>
        <v>42677</v>
      </c>
      <c r="F163" s="20">
        <f t="shared" si="42"/>
        <v>42678</v>
      </c>
      <c r="G163" s="20">
        <f t="shared" si="42"/>
        <v>42679</v>
      </c>
      <c r="H163" s="20">
        <f t="shared" si="42"/>
        <v>42680</v>
      </c>
      <c r="I163" s="20">
        <f t="shared" si="42"/>
        <v>42681</v>
      </c>
      <c r="J163" s="20">
        <f t="shared" si="42"/>
        <v>42682</v>
      </c>
      <c r="K163" s="20">
        <f t="shared" si="42"/>
        <v>42683</v>
      </c>
      <c r="L163" s="20">
        <f t="shared" si="42"/>
        <v>42684</v>
      </c>
      <c r="M163" s="20">
        <f t="shared" si="42"/>
        <v>42685</v>
      </c>
      <c r="N163" s="20">
        <f t="shared" si="42"/>
        <v>42686</v>
      </c>
      <c r="O163" s="20">
        <f t="shared" si="42"/>
        <v>42687</v>
      </c>
      <c r="P163" s="20">
        <f t="shared" si="42"/>
        <v>42688</v>
      </c>
      <c r="Q163" s="20">
        <f t="shared" si="42"/>
        <v>42689</v>
      </c>
      <c r="R163" s="20">
        <f t="shared" si="42"/>
        <v>42690</v>
      </c>
      <c r="S163" s="20">
        <f t="shared" si="42"/>
        <v>42691</v>
      </c>
      <c r="T163" s="20">
        <f t="shared" si="42"/>
        <v>42692</v>
      </c>
      <c r="U163" s="20">
        <f t="shared" si="42"/>
        <v>42693</v>
      </c>
      <c r="V163" s="20">
        <f t="shared" si="42"/>
        <v>42694</v>
      </c>
      <c r="W163" s="20">
        <f t="shared" si="42"/>
        <v>42695</v>
      </c>
      <c r="X163" s="20">
        <f t="shared" si="42"/>
        <v>42696</v>
      </c>
      <c r="Y163" s="20">
        <f t="shared" si="42"/>
        <v>42697</v>
      </c>
      <c r="Z163" s="20">
        <f t="shared" si="42"/>
        <v>42698</v>
      </c>
      <c r="AA163" s="20">
        <f t="shared" si="42"/>
        <v>42699</v>
      </c>
      <c r="AB163" s="20">
        <f t="shared" si="42"/>
        <v>42700</v>
      </c>
      <c r="AC163" s="20">
        <f t="shared" si="42"/>
        <v>42701</v>
      </c>
      <c r="AD163" s="20">
        <f t="shared" si="42"/>
        <v>42702</v>
      </c>
      <c r="AE163" s="20">
        <f t="shared" si="42"/>
        <v>42703</v>
      </c>
      <c r="AF163" s="21">
        <f t="shared" si="42"/>
        <v>42704</v>
      </c>
    </row>
    <row r="164" spans="2:32" ht="14.25" x14ac:dyDescent="0.2">
      <c r="B164" s="22" t="str">
        <f t="shared" ref="B164:B173" si="43">B148</f>
        <v>Testare Testsson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4"/>
    </row>
    <row r="165" spans="2:32" ht="14.25" x14ac:dyDescent="0.2">
      <c r="B165" s="22" t="str">
        <f t="shared" si="43"/>
        <v/>
      </c>
      <c r="C165" s="34" t="s">
        <v>17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6"/>
    </row>
    <row r="166" spans="2:32" ht="14.25" x14ac:dyDescent="0.2">
      <c r="B166" s="22" t="str">
        <f t="shared" si="43"/>
        <v/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6"/>
    </row>
    <row r="167" spans="2:32" ht="14.25" x14ac:dyDescent="0.2">
      <c r="B167" s="22" t="str">
        <f t="shared" si="43"/>
        <v/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6"/>
    </row>
    <row r="168" spans="2:32" ht="14.25" x14ac:dyDescent="0.2">
      <c r="B168" s="22" t="str">
        <f t="shared" si="43"/>
        <v/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6"/>
    </row>
    <row r="169" spans="2:32" ht="14.25" x14ac:dyDescent="0.2">
      <c r="B169" s="22" t="str">
        <f t="shared" si="43"/>
        <v/>
      </c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</row>
    <row r="170" spans="2:32" ht="14.25" x14ac:dyDescent="0.2">
      <c r="B170" s="22" t="str">
        <f t="shared" si="43"/>
        <v/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6"/>
    </row>
    <row r="171" spans="2:32" ht="14.25" x14ac:dyDescent="0.2">
      <c r="B171" s="22" t="str">
        <f t="shared" si="43"/>
        <v/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6"/>
    </row>
    <row r="172" spans="2:32" ht="14.25" x14ac:dyDescent="0.2">
      <c r="B172" s="22" t="str">
        <f t="shared" si="43"/>
        <v/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6"/>
    </row>
    <row r="173" spans="2:32" ht="15" thickBot="1" x14ac:dyDescent="0.25">
      <c r="B173" s="22" t="str">
        <f t="shared" si="43"/>
        <v/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6"/>
    </row>
    <row r="174" spans="2:32" x14ac:dyDescent="0.2">
      <c r="B174" s="28" t="s">
        <v>14</v>
      </c>
      <c r="C174" s="29">
        <f t="shared" ref="C174:AF174" ca="1" si="44">INDEX(frtBehov,WEEKDAY(getDay,2),2)+janJust-10+COUNTBLANK(INDIRECT(ADDRESS(ROW()-10,COLUMN(),1,1)&amp;":"&amp;ADDRESS(ROW()-1,COLUMN(),1,1)))</f>
        <v>1</v>
      </c>
      <c r="D174" s="29">
        <f t="shared" ca="1" si="44"/>
        <v>1</v>
      </c>
      <c r="E174" s="29">
        <f t="shared" ca="1" si="44"/>
        <v>0</v>
      </c>
      <c r="F174" s="29">
        <f t="shared" ca="1" si="44"/>
        <v>0</v>
      </c>
      <c r="G174" s="29">
        <f t="shared" ca="1" si="44"/>
        <v>1</v>
      </c>
      <c r="H174" s="29">
        <f t="shared" ca="1" si="44"/>
        <v>1</v>
      </c>
      <c r="I174" s="29">
        <f t="shared" ca="1" si="44"/>
        <v>1</v>
      </c>
      <c r="J174" s="29">
        <f t="shared" ca="1" si="44"/>
        <v>1</v>
      </c>
      <c r="K174" s="29">
        <f t="shared" ca="1" si="44"/>
        <v>1</v>
      </c>
      <c r="L174" s="29">
        <f t="shared" ca="1" si="44"/>
        <v>0</v>
      </c>
      <c r="M174" s="29">
        <f t="shared" ca="1" si="44"/>
        <v>0</v>
      </c>
      <c r="N174" s="29">
        <f t="shared" ca="1" si="44"/>
        <v>1</v>
      </c>
      <c r="O174" s="29">
        <f t="shared" ca="1" si="44"/>
        <v>1</v>
      </c>
      <c r="P174" s="29">
        <f t="shared" ca="1" si="44"/>
        <v>1</v>
      </c>
      <c r="Q174" s="29">
        <f t="shared" ca="1" si="44"/>
        <v>1</v>
      </c>
      <c r="R174" s="29">
        <f t="shared" ca="1" si="44"/>
        <v>1</v>
      </c>
      <c r="S174" s="29">
        <f t="shared" ca="1" si="44"/>
        <v>0</v>
      </c>
      <c r="T174" s="29">
        <f t="shared" ca="1" si="44"/>
        <v>0</v>
      </c>
      <c r="U174" s="29">
        <f t="shared" ca="1" si="44"/>
        <v>1</v>
      </c>
      <c r="V174" s="29">
        <f t="shared" ca="1" si="44"/>
        <v>1</v>
      </c>
      <c r="W174" s="29">
        <f t="shared" ca="1" si="44"/>
        <v>1</v>
      </c>
      <c r="X174" s="29">
        <f t="shared" ca="1" si="44"/>
        <v>1</v>
      </c>
      <c r="Y174" s="29">
        <f t="shared" ca="1" si="44"/>
        <v>1</v>
      </c>
      <c r="Z174" s="29">
        <f t="shared" ca="1" si="44"/>
        <v>0</v>
      </c>
      <c r="AA174" s="29">
        <f t="shared" ca="1" si="44"/>
        <v>0</v>
      </c>
      <c r="AB174" s="29">
        <f t="shared" ca="1" si="44"/>
        <v>1</v>
      </c>
      <c r="AC174" s="29">
        <f t="shared" ca="1" si="44"/>
        <v>1</v>
      </c>
      <c r="AD174" s="29">
        <f t="shared" ca="1" si="44"/>
        <v>1</v>
      </c>
      <c r="AE174" s="29">
        <f t="shared" ca="1" si="44"/>
        <v>1</v>
      </c>
      <c r="AF174" s="30">
        <f t="shared" ca="1" si="44"/>
        <v>1</v>
      </c>
    </row>
    <row r="175" spans="2:32" ht="13.5" thickBot="1" x14ac:dyDescent="0.25">
      <c r="B175" s="31" t="s">
        <v>15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3">
        <v>0</v>
      </c>
    </row>
    <row r="177" spans="2:33" ht="13.5" thickBot="1" x14ac:dyDescent="0.25"/>
    <row r="178" spans="2:33" ht="15.75" x14ac:dyDescent="0.2">
      <c r="B178" s="15" t="s">
        <v>27</v>
      </c>
      <c r="C178" s="16">
        <f t="shared" ref="C178:L179" si="45">getDay</f>
        <v>42705</v>
      </c>
      <c r="D178" s="16">
        <f t="shared" si="45"/>
        <v>42706</v>
      </c>
      <c r="E178" s="16">
        <f t="shared" si="45"/>
        <v>42707</v>
      </c>
      <c r="F178" s="16">
        <f t="shared" si="45"/>
        <v>42708</v>
      </c>
      <c r="G178" s="16">
        <f t="shared" si="45"/>
        <v>42709</v>
      </c>
      <c r="H178" s="16">
        <f t="shared" si="45"/>
        <v>42710</v>
      </c>
      <c r="I178" s="16">
        <f t="shared" si="45"/>
        <v>42711</v>
      </c>
      <c r="J178" s="16">
        <f t="shared" si="45"/>
        <v>42712</v>
      </c>
      <c r="K178" s="16">
        <f t="shared" si="45"/>
        <v>42713</v>
      </c>
      <c r="L178" s="16">
        <f t="shared" si="45"/>
        <v>42714</v>
      </c>
      <c r="M178" s="16">
        <f t="shared" ref="M178:V179" si="46">getDay</f>
        <v>42715</v>
      </c>
      <c r="N178" s="16">
        <f t="shared" si="46"/>
        <v>42716</v>
      </c>
      <c r="O178" s="16">
        <f t="shared" si="46"/>
        <v>42717</v>
      </c>
      <c r="P178" s="16">
        <f t="shared" si="46"/>
        <v>42718</v>
      </c>
      <c r="Q178" s="16">
        <f t="shared" si="46"/>
        <v>42719</v>
      </c>
      <c r="R178" s="16">
        <f t="shared" si="46"/>
        <v>42720</v>
      </c>
      <c r="S178" s="16">
        <f t="shared" si="46"/>
        <v>42721</v>
      </c>
      <c r="T178" s="16">
        <f t="shared" si="46"/>
        <v>42722</v>
      </c>
      <c r="U178" s="16">
        <f t="shared" si="46"/>
        <v>42723</v>
      </c>
      <c r="V178" s="16">
        <f t="shared" si="46"/>
        <v>42724</v>
      </c>
      <c r="W178" s="16">
        <f t="shared" ref="W178:AG179" si="47">getDay</f>
        <v>42725</v>
      </c>
      <c r="X178" s="16">
        <f t="shared" si="47"/>
        <v>42726</v>
      </c>
      <c r="Y178" s="16">
        <f t="shared" si="47"/>
        <v>42727</v>
      </c>
      <c r="Z178" s="16">
        <f t="shared" si="47"/>
        <v>42728</v>
      </c>
      <c r="AA178" s="16">
        <f t="shared" si="47"/>
        <v>42729</v>
      </c>
      <c r="AB178" s="16">
        <f t="shared" si="47"/>
        <v>42730</v>
      </c>
      <c r="AC178" s="16">
        <f t="shared" si="47"/>
        <v>42731</v>
      </c>
      <c r="AD178" s="16">
        <f t="shared" si="47"/>
        <v>42732</v>
      </c>
      <c r="AE178" s="16">
        <f t="shared" si="47"/>
        <v>42733</v>
      </c>
      <c r="AF178" s="16">
        <f t="shared" si="47"/>
        <v>42734</v>
      </c>
      <c r="AG178" s="17">
        <f t="shared" si="47"/>
        <v>42735</v>
      </c>
    </row>
    <row r="179" spans="2:33" ht="15.75" x14ac:dyDescent="0.2">
      <c r="B179" s="19" t="str">
        <f>bolagsnamn</f>
        <v>Testbolaget AB</v>
      </c>
      <c r="C179" s="20">
        <f t="shared" si="45"/>
        <v>42705</v>
      </c>
      <c r="D179" s="20">
        <f t="shared" si="45"/>
        <v>42706</v>
      </c>
      <c r="E179" s="20">
        <f t="shared" si="45"/>
        <v>42707</v>
      </c>
      <c r="F179" s="20">
        <f t="shared" si="45"/>
        <v>42708</v>
      </c>
      <c r="G179" s="20">
        <f t="shared" si="45"/>
        <v>42709</v>
      </c>
      <c r="H179" s="20">
        <f t="shared" si="45"/>
        <v>42710</v>
      </c>
      <c r="I179" s="20">
        <f t="shared" si="45"/>
        <v>42711</v>
      </c>
      <c r="J179" s="20">
        <f t="shared" si="45"/>
        <v>42712</v>
      </c>
      <c r="K179" s="20">
        <f t="shared" si="45"/>
        <v>42713</v>
      </c>
      <c r="L179" s="20">
        <f t="shared" si="45"/>
        <v>42714</v>
      </c>
      <c r="M179" s="20">
        <f t="shared" si="46"/>
        <v>42715</v>
      </c>
      <c r="N179" s="20">
        <f t="shared" si="46"/>
        <v>42716</v>
      </c>
      <c r="O179" s="20">
        <f t="shared" si="46"/>
        <v>42717</v>
      </c>
      <c r="P179" s="20">
        <f t="shared" si="46"/>
        <v>42718</v>
      </c>
      <c r="Q179" s="20">
        <f t="shared" si="46"/>
        <v>42719</v>
      </c>
      <c r="R179" s="20">
        <f t="shared" si="46"/>
        <v>42720</v>
      </c>
      <c r="S179" s="20">
        <f t="shared" si="46"/>
        <v>42721</v>
      </c>
      <c r="T179" s="20">
        <f t="shared" si="46"/>
        <v>42722</v>
      </c>
      <c r="U179" s="20">
        <f t="shared" si="46"/>
        <v>42723</v>
      </c>
      <c r="V179" s="20">
        <f t="shared" si="46"/>
        <v>42724</v>
      </c>
      <c r="W179" s="20">
        <f t="shared" si="47"/>
        <v>42725</v>
      </c>
      <c r="X179" s="20">
        <f t="shared" si="47"/>
        <v>42726</v>
      </c>
      <c r="Y179" s="20">
        <f t="shared" si="47"/>
        <v>42727</v>
      </c>
      <c r="Z179" s="20">
        <f t="shared" si="47"/>
        <v>42728</v>
      </c>
      <c r="AA179" s="20">
        <f t="shared" si="47"/>
        <v>42729</v>
      </c>
      <c r="AB179" s="20">
        <f t="shared" si="47"/>
        <v>42730</v>
      </c>
      <c r="AC179" s="20">
        <f t="shared" si="47"/>
        <v>42731</v>
      </c>
      <c r="AD179" s="20">
        <f t="shared" si="47"/>
        <v>42732</v>
      </c>
      <c r="AE179" s="20">
        <f t="shared" si="47"/>
        <v>42733</v>
      </c>
      <c r="AF179" s="20">
        <f t="shared" si="47"/>
        <v>42734</v>
      </c>
      <c r="AG179" s="21">
        <f t="shared" si="47"/>
        <v>42735</v>
      </c>
    </row>
    <row r="180" spans="2:33" ht="14.25" x14ac:dyDescent="0.2">
      <c r="B180" s="22" t="str">
        <f>B164</f>
        <v>Testare Testsson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4"/>
    </row>
    <row r="181" spans="2:33" ht="14.25" x14ac:dyDescent="0.2">
      <c r="B181" s="22" t="str">
        <f t="shared" ref="B181:B189" si="48">B165</f>
        <v/>
      </c>
      <c r="C181" s="34" t="s">
        <v>17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6"/>
    </row>
    <row r="182" spans="2:33" ht="14.25" x14ac:dyDescent="0.2">
      <c r="B182" s="22" t="str">
        <f t="shared" si="48"/>
        <v/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6"/>
    </row>
    <row r="183" spans="2:33" ht="14.25" x14ac:dyDescent="0.2">
      <c r="B183" s="22" t="str">
        <f t="shared" si="48"/>
        <v/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6"/>
    </row>
    <row r="184" spans="2:33" ht="14.25" x14ac:dyDescent="0.2">
      <c r="B184" s="22" t="str">
        <f t="shared" si="48"/>
        <v/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6"/>
    </row>
    <row r="185" spans="2:33" ht="14.25" x14ac:dyDescent="0.2">
      <c r="B185" s="22" t="str">
        <f t="shared" si="48"/>
        <v/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6"/>
    </row>
    <row r="186" spans="2:33" ht="14.25" x14ac:dyDescent="0.2">
      <c r="B186" s="22" t="str">
        <f t="shared" si="48"/>
        <v/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6"/>
    </row>
    <row r="187" spans="2:33" ht="14.25" x14ac:dyDescent="0.2">
      <c r="B187" s="22" t="str">
        <f t="shared" si="48"/>
        <v/>
      </c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6"/>
    </row>
    <row r="188" spans="2:33" ht="14.25" x14ac:dyDescent="0.2">
      <c r="B188" s="22" t="str">
        <f t="shared" si="48"/>
        <v/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6"/>
    </row>
    <row r="189" spans="2:33" ht="15" thickBot="1" x14ac:dyDescent="0.25">
      <c r="B189" s="22" t="str">
        <f t="shared" si="48"/>
        <v/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6"/>
    </row>
    <row r="190" spans="2:33" x14ac:dyDescent="0.2">
      <c r="B190" s="28" t="s">
        <v>14</v>
      </c>
      <c r="C190" s="29">
        <f t="shared" ref="C190:AG190" ca="1" si="49">INDEX(frtBehov,WEEKDAY(getDay,2),2)+janJust-10+COUNTBLANK(INDIRECT(ADDRESS(ROW()-10,COLUMN(),1,1)&amp;":"&amp;ADDRESS(ROW()-1,COLUMN(),1,1)))</f>
        <v>0</v>
      </c>
      <c r="D190" s="29">
        <f t="shared" ca="1" si="49"/>
        <v>1</v>
      </c>
      <c r="E190" s="29">
        <f t="shared" ca="1" si="49"/>
        <v>1</v>
      </c>
      <c r="F190" s="29">
        <f t="shared" ca="1" si="49"/>
        <v>1</v>
      </c>
      <c r="G190" s="29">
        <f t="shared" ca="1" si="49"/>
        <v>1</v>
      </c>
      <c r="H190" s="29">
        <f t="shared" ca="1" si="49"/>
        <v>1</v>
      </c>
      <c r="I190" s="29">
        <f t="shared" ca="1" si="49"/>
        <v>0</v>
      </c>
      <c r="J190" s="29">
        <f t="shared" ca="1" si="49"/>
        <v>0</v>
      </c>
      <c r="K190" s="29">
        <f t="shared" ca="1" si="49"/>
        <v>1</v>
      </c>
      <c r="L190" s="29">
        <f t="shared" ca="1" si="49"/>
        <v>1</v>
      </c>
      <c r="M190" s="29">
        <f t="shared" ca="1" si="49"/>
        <v>1</v>
      </c>
      <c r="N190" s="29">
        <f t="shared" ca="1" si="49"/>
        <v>1</v>
      </c>
      <c r="O190" s="29">
        <f t="shared" ca="1" si="49"/>
        <v>1</v>
      </c>
      <c r="P190" s="29">
        <f t="shared" ca="1" si="49"/>
        <v>0</v>
      </c>
      <c r="Q190" s="29">
        <f t="shared" ca="1" si="49"/>
        <v>0</v>
      </c>
      <c r="R190" s="29">
        <f t="shared" ca="1" si="49"/>
        <v>1</v>
      </c>
      <c r="S190" s="29">
        <f t="shared" ca="1" si="49"/>
        <v>1</v>
      </c>
      <c r="T190" s="29">
        <f t="shared" ca="1" si="49"/>
        <v>1</v>
      </c>
      <c r="U190" s="29">
        <f t="shared" ca="1" si="49"/>
        <v>1</v>
      </c>
      <c r="V190" s="29">
        <f t="shared" ca="1" si="49"/>
        <v>1</v>
      </c>
      <c r="W190" s="29">
        <f t="shared" ca="1" si="49"/>
        <v>0</v>
      </c>
      <c r="X190" s="29">
        <f t="shared" ca="1" si="49"/>
        <v>0</v>
      </c>
      <c r="Y190" s="29">
        <f t="shared" ca="1" si="49"/>
        <v>1</v>
      </c>
      <c r="Z190" s="29">
        <f t="shared" ca="1" si="49"/>
        <v>1</v>
      </c>
      <c r="AA190" s="29">
        <f t="shared" ca="1" si="49"/>
        <v>1</v>
      </c>
      <c r="AB190" s="29">
        <f t="shared" ca="1" si="49"/>
        <v>1</v>
      </c>
      <c r="AC190" s="29">
        <f t="shared" ca="1" si="49"/>
        <v>1</v>
      </c>
      <c r="AD190" s="29">
        <f t="shared" ca="1" si="49"/>
        <v>0</v>
      </c>
      <c r="AE190" s="29">
        <f t="shared" ca="1" si="49"/>
        <v>0</v>
      </c>
      <c r="AF190" s="29">
        <f t="shared" ca="1" si="49"/>
        <v>1</v>
      </c>
      <c r="AG190" s="30">
        <f t="shared" ca="1" si="49"/>
        <v>1</v>
      </c>
    </row>
    <row r="191" spans="2:33" ht="13.5" thickBot="1" x14ac:dyDescent="0.25">
      <c r="B191" s="31" t="s">
        <v>15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3">
        <v>0</v>
      </c>
    </row>
    <row r="194" spans="2:35" x14ac:dyDescent="0.2"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</row>
    <row r="199" spans="2:35" ht="15" x14ac:dyDescent="0.25">
      <c r="AI199" s="1"/>
    </row>
  </sheetData>
  <sheetProtection algorithmName="SHA-512" hashValue="Xf+CmaRI+nHzSYdoAkzIrzsXTXfSHqJOMBrAaixQXLwlNWJSCte/5J7GKIl1bM03BYqw/EUgCMnopagDdSptrA==" saltValue="hxrvhGR5Gon8LMeqiXCIWw==" spinCount="100000" sheet="1" objects="1" scenarios="1"/>
  <mergeCells count="1">
    <mergeCell ref="A1:AH1"/>
  </mergeCells>
  <conditionalFormatting sqref="C14:AG14">
    <cfRule type="colorScale" priority="8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46:AG46">
    <cfRule type="colorScale" priority="7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78:AG78">
    <cfRule type="colorScale" priority="6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110:AG110">
    <cfRule type="colorScale" priority="5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126:AG126">
    <cfRule type="colorScale" priority="4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158:AG158">
    <cfRule type="colorScale" priority="3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190:AG190">
    <cfRule type="colorScale" priority="2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30:AD30">
    <cfRule type="colorScale" priority="9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AE30">
    <cfRule type="colorScale" priority="1">
      <colorScale>
        <cfvo type="num" val="0"/>
        <cfvo type="num" val="1"/>
        <cfvo type="max"/>
        <color rgb="FF63BE7B"/>
        <color rgb="FFFFEB84"/>
        <color rgb="FFF8696B"/>
      </colorScale>
    </cfRule>
  </conditionalFormatting>
  <conditionalFormatting sqref="C174:AF174">
    <cfRule type="colorScale" priority="10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142:AF142">
    <cfRule type="colorScale" priority="11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94:AF94">
    <cfRule type="colorScale" priority="12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conditionalFormatting sqref="C62:AF62">
    <cfRule type="colorScale" priority="13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dataValidations count="1">
    <dataValidation type="list" allowBlank="1" showInputMessage="1" showErrorMessage="1" sqref="C180:AG189 C36:AG45 C20:AE29 C52:AF61 C68:AG77 C84:AF93 C100:AG109 C116:AG125 C132:AF141 C148:AG157 C164:AF173 AA4:AG13 Y4:Z5 R6:Z13 R4:W5 C4:Q13">
      <formula1>uppgDrop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>
      <selection activeCell="B3" sqref="B3"/>
    </sheetView>
  </sheetViews>
  <sheetFormatPr defaultRowHeight="14.25" x14ac:dyDescent="0.2"/>
  <cols>
    <col min="1" max="1" width="3.7109375" style="51" customWidth="1"/>
    <col min="2" max="2" width="23.5703125" style="51" customWidth="1"/>
    <col min="3" max="9" width="15.7109375" style="51" customWidth="1"/>
    <col min="10" max="10" width="14.5703125" style="51" bestFit="1" customWidth="1"/>
    <col min="11" max="11" width="12.28515625" style="51" bestFit="1" customWidth="1"/>
    <col min="12" max="16384" width="9.140625" style="51"/>
  </cols>
  <sheetData>
    <row r="1" spans="1:11" ht="15" thickBot="1" x14ac:dyDescent="0.25"/>
    <row r="2" spans="1:11" ht="16.5" thickBot="1" x14ac:dyDescent="0.25">
      <c r="B2" s="52" t="str">
        <f>bolagsnamn</f>
        <v>Testbolaget AB</v>
      </c>
      <c r="C2" s="53" t="s">
        <v>28</v>
      </c>
      <c r="D2" s="53" t="s">
        <v>29</v>
      </c>
      <c r="E2" s="53" t="s">
        <v>30</v>
      </c>
      <c r="F2" s="53" t="s">
        <v>31</v>
      </c>
      <c r="G2" s="53" t="s">
        <v>32</v>
      </c>
      <c r="H2" s="53" t="s">
        <v>33</v>
      </c>
      <c r="I2" s="54" t="s">
        <v>34</v>
      </c>
      <c r="J2" s="55"/>
      <c r="K2" s="56"/>
    </row>
    <row r="3" spans="1:11" ht="16.5" thickBot="1" x14ac:dyDescent="0.3">
      <c r="B3" s="57">
        <v>1</v>
      </c>
      <c r="C3" s="58">
        <f>IF(AND(vSchema&gt;0,vSchema&lt;54),DATE(år,1,-2)-WEEKDAY(DATE(år,1,3))+vSchema*7,"&lt;- Välj")</f>
        <v>42373</v>
      </c>
      <c r="D3" s="59">
        <f t="shared" ref="D3:I3" si="0">IF(ISTEXT(C3),"",C3+1)</f>
        <v>42374</v>
      </c>
      <c r="E3" s="59">
        <f t="shared" si="0"/>
        <v>42375</v>
      </c>
      <c r="F3" s="59">
        <f t="shared" si="0"/>
        <v>42376</v>
      </c>
      <c r="G3" s="59">
        <f t="shared" si="0"/>
        <v>42377</v>
      </c>
      <c r="H3" s="59">
        <f t="shared" si="0"/>
        <v>42378</v>
      </c>
      <c r="I3" s="60">
        <f t="shared" si="0"/>
        <v>42379</v>
      </c>
      <c r="J3" s="61" t="s">
        <v>35</v>
      </c>
      <c r="K3" s="62" t="s">
        <v>36</v>
      </c>
    </row>
    <row r="4" spans="1:11" ht="30" customHeight="1" x14ac:dyDescent="0.2">
      <c r="A4" s="133" t="str">
        <f ca="1">IF(AND(B4&lt;&gt;"",COUNTBLANK(C4:I4)&lt;&gt;7),TEXT(
IF(COUNTBLANK(C:C 4:4)=1,0,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4:4)=1,0,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4:4)=1,0,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4:4)=1,0,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4:4)=1,0,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4:4)=1,0,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4:4)=1,0,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4" s="63" t="str">
        <f t="shared" ref="B4:B13" si="1" xml:space="preserve">
IF(personal&lt;&gt;"",personal,"")</f>
        <v>Testare Testsson</v>
      </c>
      <c r="C4" s="64" t="str">
        <f t="shared" ref="C4:I13" ca="1" si="2" xml:space="preserve">
IF(ISTEXT(vSchema),"",IF(OR(YEAR(datumVecka)&lt;år,YEAR(datumVecka)&gt;år),"",IF(INDIRECT(ADDRESS((MONTH(datumVecka)-1)*16+ROW(),DAY(datumVecka)+2,4,1,"Schemaläggning"))="","",INDIRECT(ADDRESS((MONTH(datumVecka)-1)*16+ROW(),DAY(datumVecka)+2,4,1,"Schemaläggning"))&amp;CHAR(10)&amp;CHAR(13)&amp;TEXT(VLOOKUP(INDIRECT(ADDRESS((MONTH(datumVecka)-1)*16+ROW(),DAY(datumVecka)+2,4,1,"Schemaläggning")),assignBoard,2+WEEKDAY(datumVecka,2)*2,FALSE),"[tt]:mm")&amp;"-"&amp;TEXT(VLOOKUP(INDIRECT(ADDRESS((MONTH(datumVecka)-1)*16+ROW(),DAY(datumVecka)+2,4,1,"Schemaläggning")),assignBoard,3+WEEKDAY(datumVecka,2)*2,FALSE),"[tt]:mm"))))</f>
        <v/>
      </c>
      <c r="D4" s="64" t="str">
        <f t="shared" ca="1" si="2"/>
        <v/>
      </c>
      <c r="E4" s="64" t="str">
        <f t="shared" ca="1" si="2"/>
        <v/>
      </c>
      <c r="F4" s="64" t="str">
        <f t="shared" ca="1" si="2"/>
        <v/>
      </c>
      <c r="G4" s="64" t="str">
        <f t="shared" ca="1" si="2"/>
        <v/>
      </c>
      <c r="H4" s="64" t="str">
        <f t="shared" ca="1" si="2"/>
        <v/>
      </c>
      <c r="I4" s="64" t="str">
        <f t="shared" ca="1" si="2"/>
        <v/>
      </c>
      <c r="J4" s="65" t="str">
        <f t="shared" ref="J4:J13" ca="1" si="3">weekTime</f>
        <v/>
      </c>
      <c r="K4" s="66">
        <f ca="1" xml:space="preserve">
IF(AND(B4&lt;&gt;"",COUNTBLANK(C4:I4)&lt;&gt;7),Veckoschema!J4/Personal!C4,0)</f>
        <v>0</v>
      </c>
    </row>
    <row r="5" spans="1:11" ht="30" customHeight="1" x14ac:dyDescent="0.2">
      <c r="A5" s="133" t="str">
        <f ca="1">IF(AND(B5&lt;&gt;"",COUNTBLANK(C5:I5)&lt;&gt;7),TEXT(
IF(COUNTBLANK(C:C 5:5)=1,0,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5:5)=1,0,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5:5)=1,0,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5:5)=1,0,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5:5)=1,0,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5:5)=1,0,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5:5)=1,0,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5" s="67" t="str">
        <f t="shared" si="1"/>
        <v/>
      </c>
      <c r="C5" s="68" t="str">
        <f t="shared" ca="1" si="2"/>
        <v/>
      </c>
      <c r="D5" s="68" t="str">
        <f t="shared" ca="1" si="2"/>
        <v/>
      </c>
      <c r="E5" s="68" t="str">
        <f t="shared" ca="1" si="2"/>
        <v/>
      </c>
      <c r="F5" s="68" t="str">
        <f t="shared" ca="1" si="2"/>
        <v/>
      </c>
      <c r="G5" s="68" t="str">
        <f t="shared" ca="1" si="2"/>
        <v/>
      </c>
      <c r="H5" s="68" t="str">
        <f t="shared" ca="1" si="2"/>
        <v/>
      </c>
      <c r="I5" s="69" t="str">
        <f t="shared" ca="1" si="2"/>
        <v/>
      </c>
      <c r="J5" s="70" t="str">
        <f t="shared" ca="1" si="3"/>
        <v/>
      </c>
      <c r="K5" s="71">
        <f ca="1" xml:space="preserve">
IF(AND(B5&lt;&gt;"",COUNTBLANK(C5:I5)&lt;&gt;7),Veckoschema!J5/Personal!C5,0)</f>
        <v>0</v>
      </c>
    </row>
    <row r="6" spans="1:11" ht="30" customHeight="1" x14ac:dyDescent="0.2">
      <c r="A6" s="133" t="str">
        <f ca="1">IF(AND(B6&lt;&gt;"",COUNTBLANK(C6:I6)&lt;&gt;7),TEXT(
IF(COUNTBLANK(C:C 6:6)=1,0,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6:6)=1,0,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6:6)=1,0,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6:6)=1,0,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6:6)=1,0,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6:6)=1,0,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6:6)=1,0,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6" s="67" t="str">
        <f t="shared" si="1"/>
        <v/>
      </c>
      <c r="C6" s="68" t="str">
        <f t="shared" ca="1" si="2"/>
        <v/>
      </c>
      <c r="D6" s="68" t="str">
        <f t="shared" ca="1" si="2"/>
        <v/>
      </c>
      <c r="E6" s="68" t="str">
        <f t="shared" ca="1" si="2"/>
        <v/>
      </c>
      <c r="F6" s="68" t="str">
        <f t="shared" ca="1" si="2"/>
        <v/>
      </c>
      <c r="G6" s="68" t="str">
        <f t="shared" ca="1" si="2"/>
        <v/>
      </c>
      <c r="H6" s="68" t="str">
        <f t="shared" ca="1" si="2"/>
        <v/>
      </c>
      <c r="I6" s="69" t="str">
        <f t="shared" ca="1" si="2"/>
        <v/>
      </c>
      <c r="J6" s="70" t="str">
        <f t="shared" ca="1" si="3"/>
        <v/>
      </c>
      <c r="K6" s="71">
        <f ca="1" xml:space="preserve">
IF(AND(B6&lt;&gt;"",COUNTBLANK(C6:I6)&lt;&gt;7),Veckoschema!J6/Personal!C6,0)</f>
        <v>0</v>
      </c>
    </row>
    <row r="7" spans="1:11" ht="30" customHeight="1" x14ac:dyDescent="0.2">
      <c r="A7" s="133" t="str">
        <f ca="1">IF(AND(B7&lt;&gt;"",COUNTBLANK(C7:I7)&lt;&gt;7),TEXT(
IF(COUNTBLANK(C:C 7:7)=1,0,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7:7)=1,0,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7:7)=1,0,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7:7)=1,0,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7:7)=1,0,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7:7)=1,0,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7:7)=1,0,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7" s="67" t="str">
        <f t="shared" si="1"/>
        <v/>
      </c>
      <c r="C7" s="68" t="str">
        <f t="shared" ca="1" si="2"/>
        <v/>
      </c>
      <c r="D7" s="68" t="str">
        <f t="shared" ca="1" si="2"/>
        <v/>
      </c>
      <c r="E7" s="68" t="str">
        <f t="shared" ca="1" si="2"/>
        <v/>
      </c>
      <c r="F7" s="68" t="str">
        <f t="shared" ca="1" si="2"/>
        <v/>
      </c>
      <c r="G7" s="68" t="str">
        <f t="shared" ca="1" si="2"/>
        <v/>
      </c>
      <c r="H7" s="68" t="str">
        <f t="shared" ca="1" si="2"/>
        <v/>
      </c>
      <c r="I7" s="69" t="str">
        <f t="shared" ca="1" si="2"/>
        <v/>
      </c>
      <c r="J7" s="70" t="str">
        <f t="shared" ca="1" si="3"/>
        <v/>
      </c>
      <c r="K7" s="71">
        <f ca="1" xml:space="preserve">
IF(AND(B7&lt;&gt;"",COUNTBLANK(C7:I7)&lt;&gt;7),Veckoschema!J7/Personal!C7,0)</f>
        <v>0</v>
      </c>
    </row>
    <row r="8" spans="1:11" ht="30" customHeight="1" x14ac:dyDescent="0.2">
      <c r="A8" s="133" t="str">
        <f ca="1">IF(AND(B8&lt;&gt;"",COUNTBLANK(C8:I8)&lt;&gt;7),TEXT(
IF(COUNTBLANK(C:C 8:8)=1,0,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8:8)=1,0,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8:8)=1,0,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8:8)=1,0,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8:8)=1,0,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8:8)=1,0,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8:8)=1,0,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8" s="67" t="str">
        <f t="shared" si="1"/>
        <v/>
      </c>
      <c r="C8" s="68" t="str">
        <f t="shared" ca="1" si="2"/>
        <v/>
      </c>
      <c r="D8" s="68" t="str">
        <f t="shared" ca="1" si="2"/>
        <v/>
      </c>
      <c r="E8" s="68" t="str">
        <f t="shared" ca="1" si="2"/>
        <v/>
      </c>
      <c r="F8" s="68" t="str">
        <f t="shared" ca="1" si="2"/>
        <v/>
      </c>
      <c r="G8" s="68" t="str">
        <f t="shared" ca="1" si="2"/>
        <v/>
      </c>
      <c r="H8" s="68" t="str">
        <f t="shared" ca="1" si="2"/>
        <v/>
      </c>
      <c r="I8" s="69" t="str">
        <f t="shared" ca="1" si="2"/>
        <v/>
      </c>
      <c r="J8" s="70" t="str">
        <f t="shared" ca="1" si="3"/>
        <v/>
      </c>
      <c r="K8" s="71">
        <f ca="1" xml:space="preserve">
IF(AND(B8&lt;&gt;"",COUNTBLANK(C8:I8)&lt;&gt;7),Veckoschema!J8/Personal!C8,0)</f>
        <v>0</v>
      </c>
    </row>
    <row r="9" spans="1:11" ht="30" customHeight="1" x14ac:dyDescent="0.2">
      <c r="A9" s="133" t="str">
        <f ca="1">IF(AND(B9&lt;&gt;"",COUNTBLANK(C9:I9)&lt;&gt;7),TEXT(
IF(COUNTBLANK(C:C 9:9)=1,0,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9:9)=1,0,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9:9)=1,0,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9:9)=1,0,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9:9)=1,0,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9:9)=1,0,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9:9)=1,0,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9" s="67" t="str">
        <f t="shared" si="1"/>
        <v/>
      </c>
      <c r="C9" s="68" t="str">
        <f t="shared" ca="1" si="2"/>
        <v/>
      </c>
      <c r="D9" s="68" t="str">
        <f t="shared" ca="1" si="2"/>
        <v/>
      </c>
      <c r="E9" s="68" t="str">
        <f t="shared" ca="1" si="2"/>
        <v/>
      </c>
      <c r="F9" s="68" t="str">
        <f t="shared" ca="1" si="2"/>
        <v/>
      </c>
      <c r="G9" s="68" t="str">
        <f t="shared" ca="1" si="2"/>
        <v/>
      </c>
      <c r="H9" s="68" t="str">
        <f t="shared" ca="1" si="2"/>
        <v/>
      </c>
      <c r="I9" s="69" t="str">
        <f t="shared" ca="1" si="2"/>
        <v/>
      </c>
      <c r="J9" s="70" t="str">
        <f t="shared" ca="1" si="3"/>
        <v/>
      </c>
      <c r="K9" s="71">
        <f ca="1" xml:space="preserve">
IF(AND(B9&lt;&gt;"",COUNTBLANK(C9:I9)&lt;&gt;7),Veckoschema!J9/Personal!C9,0)</f>
        <v>0</v>
      </c>
    </row>
    <row r="10" spans="1:11" ht="30" customHeight="1" x14ac:dyDescent="0.2">
      <c r="A10" s="133" t="str">
        <f ca="1">IF(AND(B10&lt;&gt;"",COUNTBLANK(C10:I10)&lt;&gt;7),TEXT(
IF(COUNTBLANK(C:C 10:10)=1,0,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10:10)=1,0,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10:10)=1,0,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10:10)=1,0,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10:10)=1,0,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10:10)=1,0,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10:10)=1,0,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10" s="67" t="str">
        <f t="shared" si="1"/>
        <v/>
      </c>
      <c r="C10" s="68" t="str">
        <f t="shared" ca="1" si="2"/>
        <v/>
      </c>
      <c r="D10" s="68" t="str">
        <f t="shared" ca="1" si="2"/>
        <v/>
      </c>
      <c r="E10" s="68" t="str">
        <f t="shared" ca="1" si="2"/>
        <v/>
      </c>
      <c r="F10" s="68" t="str">
        <f t="shared" ca="1" si="2"/>
        <v/>
      </c>
      <c r="G10" s="68" t="str">
        <f t="shared" ca="1" si="2"/>
        <v/>
      </c>
      <c r="H10" s="68" t="str">
        <f t="shared" ca="1" si="2"/>
        <v/>
      </c>
      <c r="I10" s="69" t="str">
        <f t="shared" ca="1" si="2"/>
        <v/>
      </c>
      <c r="J10" s="70" t="str">
        <f t="shared" ca="1" si="3"/>
        <v/>
      </c>
      <c r="K10" s="71">
        <f ca="1" xml:space="preserve">
IF(AND(B10&lt;&gt;"",COUNTBLANK(C10:I10)&lt;&gt;7),Veckoschema!J10/Personal!C10,0)</f>
        <v>0</v>
      </c>
    </row>
    <row r="11" spans="1:11" ht="30" customHeight="1" x14ac:dyDescent="0.2">
      <c r="A11" s="133" t="str">
        <f ca="1">IF(AND(B11&lt;&gt;"",COUNTBLANK(C11:I11)&lt;&gt;7),TEXT(
IF(COUNTBLANK(C:C 11:11)=1,0,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11:11)=1,0,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11:11)=1,0,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11:11)=1,0,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11:11)=1,0,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11:11)=1,0,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11:11)=1,0,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11" s="67" t="str">
        <f t="shared" si="1"/>
        <v/>
      </c>
      <c r="C11" s="68" t="str">
        <f t="shared" ca="1" si="2"/>
        <v/>
      </c>
      <c r="D11" s="68" t="str">
        <f t="shared" ca="1" si="2"/>
        <v/>
      </c>
      <c r="E11" s="68" t="str">
        <f t="shared" ca="1" si="2"/>
        <v/>
      </c>
      <c r="F11" s="68" t="str">
        <f t="shared" ca="1" si="2"/>
        <v/>
      </c>
      <c r="G11" s="68" t="str">
        <f t="shared" ca="1" si="2"/>
        <v/>
      </c>
      <c r="H11" s="68" t="str">
        <f t="shared" ca="1" si="2"/>
        <v/>
      </c>
      <c r="I11" s="69" t="str">
        <f t="shared" ca="1" si="2"/>
        <v/>
      </c>
      <c r="J11" s="70" t="str">
        <f t="shared" ca="1" si="3"/>
        <v/>
      </c>
      <c r="K11" s="71">
        <f ca="1" xml:space="preserve">
IF(AND(B11&lt;&gt;"",COUNTBLANK(C11:I11)&lt;&gt;7),Veckoschema!J11/Personal!C11,0)</f>
        <v>0</v>
      </c>
    </row>
    <row r="12" spans="1:11" ht="30" customHeight="1" x14ac:dyDescent="0.2">
      <c r="A12" s="133" t="str">
        <f ca="1">IF(AND(B12&lt;&gt;"",COUNTBLANK(C12:I12)&lt;&gt;7),TEXT(
IF(COUNTBLANK(C:C 12:12)=1,0,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12:12)=1,0,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12:12)=1,0,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12:12)=1,0,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12:12)=1,0,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12:12)=1,0,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12:12)=1,0,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12" s="67" t="str">
        <f t="shared" si="1"/>
        <v/>
      </c>
      <c r="C12" s="68" t="str">
        <f t="shared" ca="1" si="2"/>
        <v/>
      </c>
      <c r="D12" s="68" t="str">
        <f t="shared" ca="1" si="2"/>
        <v/>
      </c>
      <c r="E12" s="68" t="str">
        <f t="shared" ca="1" si="2"/>
        <v/>
      </c>
      <c r="F12" s="68" t="str">
        <f t="shared" ca="1" si="2"/>
        <v/>
      </c>
      <c r="G12" s="68" t="str">
        <f t="shared" ca="1" si="2"/>
        <v/>
      </c>
      <c r="H12" s="68" t="str">
        <f t="shared" ca="1" si="2"/>
        <v/>
      </c>
      <c r="I12" s="69" t="str">
        <f t="shared" ca="1" si="2"/>
        <v/>
      </c>
      <c r="J12" s="70" t="str">
        <f t="shared" ca="1" si="3"/>
        <v/>
      </c>
      <c r="K12" s="71">
        <f ca="1" xml:space="preserve">
IF(AND(B12&lt;&gt;"",COUNTBLANK(C12:I12)&lt;&gt;7),Veckoschema!J12/Personal!C12,0)</f>
        <v>0</v>
      </c>
    </row>
    <row r="13" spans="1:11" ht="30" customHeight="1" thickBot="1" x14ac:dyDescent="0.25">
      <c r="A13" s="133" t="str">
        <f ca="1">IF(AND(B13&lt;&gt;"",COUNTBLANK(C13:I13)&lt;&gt;7),TEXT(
IF(COUNTBLANK(C:C 13:13)=1,0,
IF(INDIRECT(ADDRESS((MONTH($C$3)-1)*16+ROW(),DAY($C$3)+2,4,1,"Schemaläggning"))=0,0,
VLOOKUP(INDIRECT(ADDRESS((MONTH($C$3)-1)*16+ROW(),DAY($C$3)+2,4,1,"Schemaläggning")),assignBoard,5,FALSE)-
VLOOKUP(INDIRECT(ADDRESS((MONTH($C$3)-1)*16+ROW(),DAY($C$3)+2,4,1,"Schemaläggning")),assignBoard,4,FALSE))-
IF(VLOOKUP(INDIRECT(ADDRESS((MONTH($C$3)-1)*16+ROW(),DAY($C$3)+2,4,1,"Schemaläggning")),assignBoard,19,FALSE)="Ja",fika,0)-
IF(VLOOKUP(INDIRECT(ADDRESS((MONTH($C$3)-1)*16+ROW(),DAY($C$3)+2,4,1,"Schemaläggning")),assignBoard,20,FALSE)="Ja",lunch,0))+
IF(COUNTBLANK(D:D 13:13)=1,0,
IF(INDIRECT(ADDRESS((MONTH($D$3)-1)*16+ROW(),DAY($D$3)+2,4,1,"Schemaläggning"))=0,0,
VLOOKUP(INDIRECT(ADDRESS((MONTH($D$3)-1)*16+ROW(),DAY($D$3)+2,4,1,"Schemaläggning")),assignBoard,7,FALSE)-
VLOOKUP(INDIRECT(ADDRESS((MONTH($D$3)-1)*16+ROW(),DAY($D$3)+2,4,1,"Schemaläggning")),assignBoard,6,FALSE))-
IF(VLOOKUP(INDIRECT(ADDRESS((MONTH($D$3)-1)*16+ROW(),DAY($D$3)+2,4,1,"Schemaläggning")),assignBoard,19,FALSE)="Ja",fika,0)-
IF(VLOOKUP(INDIRECT(ADDRESS((MONTH($D$3)-1)*16+ROW(),DAY($D$3)+2,4,1,"Schemaläggning")),assignBoard,20,FALSE)="Ja",lunch,0))+
IF(COUNTBLANK(E:E 13:13)=1,0,
IF(INDIRECT(ADDRESS((MONTH($E$3)-1)*16+ROW(),DAY($E$3)+2,4,1,"Schemaläggning"))=0,0,
VLOOKUP(INDIRECT(ADDRESS((MONTH($E$3)-1)*16+ROW(),DAY($E$3)+2,4,1,"Schemaläggning")),assignBoard,9,FALSE)-
VLOOKUP(INDIRECT(ADDRESS((MONTH($E$3)-1)*16+ROW(),DAY($E$3)+2,4,1,"Schemaläggning")),assignBoard,8,FALSE))-
IF(VLOOKUP(INDIRECT(ADDRESS((MONTH($E$3)-1)*16+ROW(),DAY($E$3)+2,4,1,"Schemaläggning")),assignBoard,19,FALSE)="Ja",fika,0)-
IF(VLOOKUP(INDIRECT(ADDRESS((MONTH($E$3)-1)*16+ROW(),DAY($E$3)+2,4,1,"Schemaläggning")),assignBoard,20,FALSE)="Ja",lunch,0))+
IF(COUNTBLANK(F:F 13:13)=1,0,
IF(INDIRECT(ADDRESS((MONTH($F$3)-1)*16+ROW(),DAY($F$3)+2,4,1,"Schemaläggning"))=0,0,
VLOOKUP(INDIRECT(ADDRESS((MONTH($F$3)-1)*16+ROW(),DAY($F$3)+2,4,1,"Schemaläggning")),assignBoard,11,FALSE)-
VLOOKUP(INDIRECT(ADDRESS((MONTH($F$3)-1)*16+ROW(),DAY($F$3)+2,4,1,"Schemaläggning")),assignBoard,10,FALSE))-
IF(VLOOKUP(INDIRECT(ADDRESS((MONTH($F$3)-1)*16+ROW(),DAY($F$3)+2,4,1,"Schemaläggning")),assignBoard,19,FALSE)="Ja",fika,0)-
IF(VLOOKUP(INDIRECT(ADDRESS((MONTH($F$3)-1)*16+ROW(),DAY($F$3)+2,4,1,"Schemaläggning")),assignBoard,20,FALSE)="Ja",lunch,0))+
IF(COUNTBLANK(G:G 13:13)=1,0,
IF(INDIRECT(ADDRESS((MONTH($G$3)-1)*16+ROW(),DAY($G$3)+2,4,1,"Schemaläggning"))=0,0,
VLOOKUP(INDIRECT(ADDRESS((MONTH($G$3)-1)*16+ROW(),DAY($G$3)+2,4,1,"Schemaläggning")),assignBoard,13,FALSE)-
VLOOKUP(INDIRECT(ADDRESS((MONTH($G$3)-1)*16+ROW(),DAY($G$3)+2,4,1,"Schemaläggning")),assignBoard,12,FALSE))-
IF(VLOOKUP(INDIRECT(ADDRESS((MONTH($G$3)-1)*16+ROW(),DAY($G$3)+2,4,1,"Schemaläggning")),assignBoard,19,FALSE)="Ja",fika,0)-
IF(VLOOKUP(INDIRECT(ADDRESS((MONTH($G$3)-1)*16+ROW(),DAY($G$3)+2,4,1,"Schemaläggning")),assignBoard,20,FALSE)="Ja",lunch,0))+
IF(COUNTBLANK(H:H 13:13)=1,0,
IF(INDIRECT(ADDRESS((MONTH($H$3)-1)*16+ROW(),DAY($H$3)+2,4,1,"Schemaläggning"))=0,0,
VLOOKUP(INDIRECT(ADDRESS((MONTH($H$3)-1)*16+ROW(),DAY($H$3)+2,4,1,"Schemaläggning")),assignBoard,15,FALSE)-
VLOOKUP(INDIRECT(ADDRESS((MONTH($H$3)-1)*16+ROW(),DAY($H$3)+2,4,1,"Schemaläggning")),assignBoard,14,FALSE))-
IF(VLOOKUP(INDIRECT(ADDRESS((MONTH($H$3)-1)*16+ROW(),DAY($H$3)+2,4,1,"Schemaläggning")),assignBoard,19,FALSE)="Ja",fika,0)-
IF(VLOOKUP(INDIRECT(ADDRESS((MONTH($H$3)-1)*16+ROW(),DAY($H$3)+2,4,1,"Schemaläggning")),assignBoard,20,FALSE)="Ja",lunch,0))+
IF(COUNTBLANK(I:I 13:13)=1,0,
IF(INDIRECT(ADDRESS((MONTH($I$3)-1)*16+ROW(),DAY($I$3)+2,4,1,"Schemaläggning"))=0,0,
VLOOKUP(INDIRECT(ADDRESS((MONTH($I$3)-1)*16+ROW(),DAY($I$3)+2,4,1,"Schemaläggning")),assignBoard,17,FALSE)-
VLOOKUP(INDIRECT(ADDRESS((MONTH($I$3)-1)*16+ROW(),DAY($I$3)+2,4,1,"Schemaläggning")),assignBoard,16,FALSE))-
IF(VLOOKUP(INDIRECT(ADDRESS((MONTH($I$3)-1)*16+ROW(),DAY($I$3)+2,4,1,"Schemaläggning")),assignBoard,19,FALSE)="Ja",fika,0)-
IF(VLOOKUP(INDIRECT(ADDRESS((MONTH($I$3)-1)*16+ROW(),DAY($I$3)+2,4,1,"Schemaläggning")),assignBoard,20,FALSE)="Ja",lunch,0)),"[tt]:mm"),"")</f>
        <v/>
      </c>
      <c r="B13" s="72" t="str">
        <f t="shared" si="1"/>
        <v/>
      </c>
      <c r="C13" s="73" t="str">
        <f t="shared" ca="1" si="2"/>
        <v/>
      </c>
      <c r="D13" s="73" t="str">
        <f t="shared" ca="1" si="2"/>
        <v/>
      </c>
      <c r="E13" s="73" t="str">
        <f t="shared" ca="1" si="2"/>
        <v/>
      </c>
      <c r="F13" s="73" t="str">
        <f t="shared" ca="1" si="2"/>
        <v/>
      </c>
      <c r="G13" s="73" t="str">
        <f t="shared" ca="1" si="2"/>
        <v/>
      </c>
      <c r="H13" s="73" t="str">
        <f t="shared" ca="1" si="2"/>
        <v/>
      </c>
      <c r="I13" s="74" t="str">
        <f t="shared" ca="1" si="2"/>
        <v/>
      </c>
      <c r="J13" s="75" t="str">
        <f t="shared" ca="1" si="3"/>
        <v/>
      </c>
      <c r="K13" s="76">
        <f ca="1" xml:space="preserve">
IF(AND(B13&lt;&gt;"",COUNTBLANK(C13:I13)&lt;&gt;7),Veckoschema!J13/Personal!C13,0)</f>
        <v>0</v>
      </c>
    </row>
    <row r="14" spans="1:11" x14ac:dyDescent="0.2">
      <c r="B14" s="77" t="s">
        <v>14</v>
      </c>
      <c r="C14" s="29">
        <f t="shared" ref="C14:I15" ca="1" si="4" xml:space="preserve">
IF(ISTEXT(vSchema),"",IF(OR(YEAR(datumVecka)&lt;år,YEAR(datumVecka)&gt;år),"",IF(INDIRECT(ADDRESS((MONTH(datumVecka)-1)*16+ROW(),DAY(datumVecka)+2,4,1,"Schemaläggning"))="","",INDIRECT(ADDRESS((MONTH(datumVecka)-1)*16+ROW(),DAY(datumVecka)+2,4,1,"Schemaläggning")))))</f>
        <v>1</v>
      </c>
      <c r="D14" s="29">
        <f t="shared" ca="1" si="4"/>
        <v>1</v>
      </c>
      <c r="E14" s="29">
        <f t="shared" ca="1" si="4"/>
        <v>1</v>
      </c>
      <c r="F14" s="29">
        <f t="shared" ca="1" si="4"/>
        <v>1</v>
      </c>
      <c r="G14" s="29">
        <f t="shared" ca="1" si="4"/>
        <v>1</v>
      </c>
      <c r="H14" s="29">
        <f t="shared" ca="1" si="4"/>
        <v>0</v>
      </c>
      <c r="I14" s="30">
        <f t="shared" ca="1" si="4"/>
        <v>0</v>
      </c>
      <c r="J14" s="146"/>
      <c r="K14" s="147"/>
    </row>
    <row r="15" spans="1:11" ht="15" thickBot="1" x14ac:dyDescent="0.25">
      <c r="B15" s="78" t="s">
        <v>37</v>
      </c>
      <c r="C15" s="79">
        <f t="shared" ca="1" si="4"/>
        <v>0</v>
      </c>
      <c r="D15" s="79">
        <f t="shared" ca="1" si="4"/>
        <v>0</v>
      </c>
      <c r="E15" s="79">
        <f t="shared" ca="1" si="4"/>
        <v>0</v>
      </c>
      <c r="F15" s="79">
        <f t="shared" ca="1" si="4"/>
        <v>0</v>
      </c>
      <c r="G15" s="79">
        <f t="shared" ca="1" si="4"/>
        <v>0</v>
      </c>
      <c r="H15" s="79">
        <f t="shared" ca="1" si="4"/>
        <v>0</v>
      </c>
      <c r="I15" s="80">
        <f t="shared" ca="1" si="4"/>
        <v>0</v>
      </c>
      <c r="J15" s="148"/>
      <c r="K15" s="149"/>
    </row>
    <row r="17" spans="8:8" ht="15" x14ac:dyDescent="0.25">
      <c r="H17" s="1"/>
    </row>
  </sheetData>
  <sheetProtection algorithmName="SHA-512" hashValue="Ce/4S8QPsTBE5YVVzZyovaKTQ/R/mfZhqBlg9lQ9tOyGTk1Hn4fq8suxC5uCS8QnWPlV6XSgzpF7MNn/mdJm6Q==" saltValue="+0hUNIza1EUM3OKyNFGWpQ==" spinCount="100000" sheet="1" objects="1" scenarios="1"/>
  <mergeCells count="1">
    <mergeCell ref="J14:K15"/>
  </mergeCells>
  <conditionalFormatting sqref="C14:I14">
    <cfRule type="colorScale" priority="1">
      <colorScale>
        <cfvo type="num" val="0"/>
        <cfvo type="num" val="1"/>
        <cfvo type="max"/>
        <color rgb="FF63BE7B"/>
        <color theme="5" tint="0.39997558519241921"/>
        <color rgb="FFF8696B"/>
      </colorScale>
    </cfRule>
  </conditionalFormatting>
  <dataValidations count="1">
    <dataValidation type="list" allowBlank="1" showInputMessage="1" showErrorMessage="1" sqref="B3">
      <formula1>" Välj vecka,1,2,3,4,5,6,7,8,9,10,11,12,13,14,15,16,17,18,19,20,21,22,23,24,25,26,27,28,29,30,31,32,33,34,35,36,37,38,39,40,41,42,43,44,45,46,47,48,49,50,51,52,53"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D2" sqref="D2:Q3"/>
    </sheetView>
  </sheetViews>
  <sheetFormatPr defaultRowHeight="14.25" x14ac:dyDescent="0.2"/>
  <cols>
    <col min="1" max="1" width="3" style="81" customWidth="1"/>
    <col min="2" max="3" width="12" style="81" customWidth="1"/>
    <col min="4" max="4" width="9.140625" style="81"/>
    <col min="5" max="5" width="12.42578125" style="81" bestFit="1" customWidth="1"/>
    <col min="6" max="16384" width="9.140625" style="81"/>
  </cols>
  <sheetData>
    <row r="1" spans="2:17" ht="15" thickBot="1" x14ac:dyDescent="0.25"/>
    <row r="2" spans="2:17" ht="15" x14ac:dyDescent="0.25">
      <c r="B2" s="151" t="s">
        <v>38</v>
      </c>
      <c r="C2" s="152"/>
      <c r="D2" s="153" t="s">
        <v>39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2:17" ht="15.75" thickBot="1" x14ac:dyDescent="0.3">
      <c r="B3" s="159">
        <v>2016</v>
      </c>
      <c r="C3" s="160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5" spans="2:17" ht="15" x14ac:dyDescent="0.2">
      <c r="E5" s="161"/>
      <c r="F5" s="162"/>
    </row>
    <row r="6" spans="2:17" ht="15" x14ac:dyDescent="0.25">
      <c r="B6" s="163" t="s">
        <v>40</v>
      </c>
      <c r="C6" s="164"/>
    </row>
    <row r="7" spans="2:17" x14ac:dyDescent="0.2">
      <c r="B7" s="82" t="s">
        <v>28</v>
      </c>
      <c r="C7" s="83">
        <v>1</v>
      </c>
      <c r="E7" s="84" t="s">
        <v>56</v>
      </c>
      <c r="F7" s="85">
        <v>1.6666666666666667</v>
      </c>
      <c r="H7" s="165"/>
      <c r="I7" s="166"/>
      <c r="J7" s="171" t="str">
        <f>HYPERLINK("http://timezynk.com","TimeZynk AB
Norra Vallgatan 70, 211 22 Malmö
040-475 473, info@timezynk.com
TimeZynk.com")</f>
        <v>TimeZynk AB
Norra Vallgatan 70, 211 22 Malmö
040-475 473, info@timezynk.com
TimeZynk.com</v>
      </c>
      <c r="K7" s="172"/>
      <c r="L7" s="172"/>
      <c r="M7" s="172"/>
      <c r="N7" s="172"/>
      <c r="O7" s="172"/>
      <c r="P7" s="172"/>
      <c r="Q7" s="173"/>
    </row>
    <row r="8" spans="2:17" x14ac:dyDescent="0.2">
      <c r="B8" s="82" t="s">
        <v>29</v>
      </c>
      <c r="C8" s="86">
        <v>1</v>
      </c>
      <c r="E8" s="82" t="s">
        <v>42</v>
      </c>
      <c r="F8" s="87">
        <v>3.125E-2</v>
      </c>
      <c r="H8" s="167"/>
      <c r="I8" s="168"/>
      <c r="J8" s="174"/>
      <c r="K8" s="174"/>
      <c r="L8" s="174"/>
      <c r="M8" s="174"/>
      <c r="N8" s="174"/>
      <c r="O8" s="174"/>
      <c r="P8" s="174"/>
      <c r="Q8" s="175"/>
    </row>
    <row r="9" spans="2:17" x14ac:dyDescent="0.2">
      <c r="B9" s="82" t="s">
        <v>30</v>
      </c>
      <c r="C9" s="86">
        <v>1</v>
      </c>
      <c r="E9" s="88" t="s">
        <v>43</v>
      </c>
      <c r="F9" s="89">
        <v>1.0416666666666666E-2</v>
      </c>
      <c r="H9" s="167"/>
      <c r="I9" s="168"/>
      <c r="J9" s="174"/>
      <c r="K9" s="174"/>
      <c r="L9" s="174"/>
      <c r="M9" s="174"/>
      <c r="N9" s="174"/>
      <c r="O9" s="174"/>
      <c r="P9" s="174"/>
      <c r="Q9" s="175"/>
    </row>
    <row r="10" spans="2:17" x14ac:dyDescent="0.2">
      <c r="B10" s="82" t="s">
        <v>31</v>
      </c>
      <c r="C10" s="86">
        <v>1</v>
      </c>
      <c r="H10" s="167"/>
      <c r="I10" s="168"/>
      <c r="J10" s="174"/>
      <c r="K10" s="174"/>
      <c r="L10" s="174"/>
      <c r="M10" s="174"/>
      <c r="N10" s="174"/>
      <c r="O10" s="174"/>
      <c r="P10" s="174"/>
      <c r="Q10" s="175"/>
    </row>
    <row r="11" spans="2:17" x14ac:dyDescent="0.2">
      <c r="B11" s="82" t="s">
        <v>32</v>
      </c>
      <c r="C11" s="86">
        <v>1</v>
      </c>
      <c r="H11" s="167"/>
      <c r="I11" s="168"/>
      <c r="J11" s="174"/>
      <c r="K11" s="174"/>
      <c r="L11" s="174"/>
      <c r="M11" s="174"/>
      <c r="N11" s="174"/>
      <c r="O11" s="174"/>
      <c r="P11" s="174"/>
      <c r="Q11" s="175"/>
    </row>
    <row r="12" spans="2:17" x14ac:dyDescent="0.2">
      <c r="B12" s="82" t="s">
        <v>33</v>
      </c>
      <c r="C12" s="86">
        <v>0</v>
      </c>
      <c r="E12" s="84" t="s">
        <v>44</v>
      </c>
      <c r="F12" s="90">
        <v>0.33333333333333331</v>
      </c>
      <c r="H12" s="167"/>
      <c r="I12" s="168"/>
      <c r="J12" s="174"/>
      <c r="K12" s="174"/>
      <c r="L12" s="174"/>
      <c r="M12" s="174"/>
      <c r="N12" s="174"/>
      <c r="O12" s="174"/>
      <c r="P12" s="174"/>
      <c r="Q12" s="175"/>
    </row>
    <row r="13" spans="2:17" x14ac:dyDescent="0.2">
      <c r="B13" s="88" t="s">
        <v>34</v>
      </c>
      <c r="C13" s="91">
        <v>0</v>
      </c>
      <c r="D13" s="92"/>
      <c r="E13" s="88" t="s">
        <v>45</v>
      </c>
      <c r="F13" s="89">
        <v>0.75</v>
      </c>
      <c r="H13" s="169"/>
      <c r="I13" s="170"/>
      <c r="J13" s="176"/>
      <c r="K13" s="176"/>
      <c r="L13" s="176"/>
      <c r="M13" s="176"/>
      <c r="N13" s="176"/>
      <c r="O13" s="176"/>
      <c r="P13" s="176"/>
      <c r="Q13" s="177"/>
    </row>
    <row r="15" spans="2:17" s="93" customFormat="1" ht="51.75" customHeight="1" x14ac:dyDescent="0.2">
      <c r="B15" s="141" t="s">
        <v>12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42"/>
    </row>
    <row r="21" spans="3:3" ht="15" x14ac:dyDescent="0.25">
      <c r="C21" s="1"/>
    </row>
  </sheetData>
  <sheetProtection algorithmName="SHA-512" hashValue="Wn7PtaEXF6ee5Ve4mXjvarWwYGZnoMzs8ZLf2BLzv03PyeEtSAX6Nchxeol98PWZB5lsPIYz2ZpAFLf4i4Uvzw==" saltValue="RCJesvWXvXGF5rYi40F5oA==" spinCount="100000" sheet="1" objects="1" scenarios="1"/>
  <mergeCells count="8">
    <mergeCell ref="B15:Q15"/>
    <mergeCell ref="B2:C2"/>
    <mergeCell ref="D2:Q3"/>
    <mergeCell ref="B3:C3"/>
    <mergeCell ref="E5:F5"/>
    <mergeCell ref="B6:C6"/>
    <mergeCell ref="H7:I13"/>
    <mergeCell ref="J7:Q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workbookViewId="0">
      <selection activeCell="B3" sqref="B3"/>
    </sheetView>
  </sheetViews>
  <sheetFormatPr defaultRowHeight="14.25" x14ac:dyDescent="0.2"/>
  <cols>
    <col min="1" max="1" width="3.85546875" style="94" customWidth="1"/>
    <col min="2" max="2" width="15.28515625" style="81" bestFit="1" customWidth="1"/>
    <col min="3" max="3" width="12" style="81" bestFit="1" customWidth="1"/>
    <col min="4" max="4" width="9.140625" style="81"/>
    <col min="5" max="18" width="7.85546875" style="81" customWidth="1"/>
    <col min="19" max="19" width="11.5703125" style="81" customWidth="1"/>
    <col min="20" max="21" width="8.42578125" style="120" customWidth="1"/>
    <col min="22" max="22" width="9.140625" style="81"/>
    <col min="23" max="23" width="14" style="81" bestFit="1" customWidth="1"/>
    <col min="24" max="16384" width="9.140625" style="81"/>
  </cols>
  <sheetData>
    <row r="1" spans="1:23" ht="16.5" thickBot="1" x14ac:dyDescent="0.3">
      <c r="B1" s="95" t="s">
        <v>7</v>
      </c>
      <c r="C1" s="96"/>
      <c r="D1" s="96"/>
      <c r="E1" s="97" t="s">
        <v>46</v>
      </c>
      <c r="F1" s="97" t="s">
        <v>47</v>
      </c>
      <c r="G1" s="97" t="s">
        <v>46</v>
      </c>
      <c r="H1" s="97" t="s">
        <v>47</v>
      </c>
      <c r="I1" s="97" t="s">
        <v>46</v>
      </c>
      <c r="J1" s="97" t="s">
        <v>47</v>
      </c>
      <c r="K1" s="97" t="s">
        <v>46</v>
      </c>
      <c r="L1" s="97" t="s">
        <v>47</v>
      </c>
      <c r="M1" s="97" t="s">
        <v>46</v>
      </c>
      <c r="N1" s="97" t="s">
        <v>47</v>
      </c>
      <c r="O1" s="97" t="s">
        <v>46</v>
      </c>
      <c r="P1" s="97" t="s">
        <v>47</v>
      </c>
      <c r="Q1" s="97" t="s">
        <v>46</v>
      </c>
      <c r="R1" s="97" t="s">
        <v>47</v>
      </c>
      <c r="S1" s="98"/>
      <c r="T1" s="178" t="s">
        <v>48</v>
      </c>
      <c r="U1" s="179"/>
    </row>
    <row r="2" spans="1:23" ht="15.75" x14ac:dyDescent="0.25">
      <c r="B2" s="136" t="str">
        <f>IF(SUM(A3:A26)&gt;0,"ERROR","")</f>
        <v/>
      </c>
      <c r="C2" s="99" t="s">
        <v>41</v>
      </c>
      <c r="D2" s="100" t="s">
        <v>36</v>
      </c>
      <c r="E2" s="180" t="s">
        <v>28</v>
      </c>
      <c r="F2" s="181"/>
      <c r="G2" s="180" t="s">
        <v>29</v>
      </c>
      <c r="H2" s="181"/>
      <c r="I2" s="180" t="s">
        <v>30</v>
      </c>
      <c r="J2" s="181"/>
      <c r="K2" s="180" t="s">
        <v>31</v>
      </c>
      <c r="L2" s="181"/>
      <c r="M2" s="180" t="s">
        <v>32</v>
      </c>
      <c r="N2" s="181"/>
      <c r="O2" s="180" t="s">
        <v>33</v>
      </c>
      <c r="P2" s="181"/>
      <c r="Q2" s="180" t="s">
        <v>34</v>
      </c>
      <c r="R2" s="182"/>
      <c r="S2" s="101" t="s">
        <v>49</v>
      </c>
      <c r="T2" s="102" t="s">
        <v>43</v>
      </c>
      <c r="U2" s="103" t="s">
        <v>42</v>
      </c>
    </row>
    <row r="3" spans="1:23" x14ac:dyDescent="0.2">
      <c r="A3" s="135">
        <f>IF(COUNTBLANK(B3)=0,COUNTIF(B4:B$26,B3),0)</f>
        <v>0</v>
      </c>
      <c r="B3" s="104" t="s">
        <v>50</v>
      </c>
      <c r="C3" s="105">
        <f t="shared" ref="C3:C26" si="0">IF(uppgDrop&lt;&gt;"",stdArbTid*uppgiftGrad,"")</f>
        <v>1.6666666666666667</v>
      </c>
      <c r="D3" s="106">
        <v>1</v>
      </c>
      <c r="E3" s="107">
        <f t="shared" ref="E3:M26" si="1">IF(uppgiftsTider&lt;&gt;"",open,"")</f>
        <v>0.33333333333333331</v>
      </c>
      <c r="F3" s="107">
        <f t="shared" ref="F3:F26" ca="1" si="2">IF(AND(INDIRECT(ADDRESS(ROW(),COLUMN()-1))&lt;&gt;"",uppgiftsTider&lt;&gt;""),INDIRECT(ADDRESS(ROW(),COLUMN()-1,1))+uppgiftsTider/5+IF(harLunch="Ja",lunch,0)+IF(harFika="Ja",fika,0),"")</f>
        <v>0.69791666666666674</v>
      </c>
      <c r="G3" s="107">
        <f t="shared" si="1"/>
        <v>0.33333333333333331</v>
      </c>
      <c r="H3" s="107">
        <f t="shared" ref="H3:H26" ca="1" si="3">IF(AND(INDIRECT(ADDRESS(ROW(),COLUMN()-1))&lt;&gt;"",uppgiftsTider&lt;&gt;""),INDIRECT(ADDRESS(ROW(),COLUMN()-1,1))+uppgiftsTider/5+IF(harLunch="Ja",lunch,0)+IF(harFika="Ja",fika,0),"")</f>
        <v>0.69791666666666674</v>
      </c>
      <c r="I3" s="107">
        <f t="shared" si="1"/>
        <v>0.33333333333333331</v>
      </c>
      <c r="J3" s="107">
        <f t="shared" ref="J3:J26" ca="1" si="4">IF(AND(INDIRECT(ADDRESS(ROW(),COLUMN()-1))&lt;&gt;"",uppgiftsTider&lt;&gt;""),INDIRECT(ADDRESS(ROW(),COLUMN()-1,1))+uppgiftsTider/5+IF(harLunch="Ja",lunch,0)+IF(harFika="Ja",fika,0),"")</f>
        <v>0.69791666666666674</v>
      </c>
      <c r="K3" s="107">
        <f t="shared" si="1"/>
        <v>0.33333333333333331</v>
      </c>
      <c r="L3" s="107">
        <f t="shared" ref="L3:L26" ca="1" si="5">IF(AND(INDIRECT(ADDRESS(ROW(),COLUMN()-1))&lt;&gt;"",uppgiftsTider&lt;&gt;""),INDIRECT(ADDRESS(ROW(),COLUMN()-1,1))+uppgiftsTider/5+IF(harLunch="Ja",lunch,0)+IF(harFika="Ja",fika,0),"")</f>
        <v>0.69791666666666674</v>
      </c>
      <c r="M3" s="107">
        <f t="shared" si="1"/>
        <v>0.33333333333333331</v>
      </c>
      <c r="N3" s="107">
        <f t="shared" ref="N3:N26" ca="1" si="6">IF(AND(INDIRECT(ADDRESS(ROW(),COLUMN()-1))&lt;&gt;"",uppgiftsTider&lt;&gt;""),INDIRECT(ADDRESS(ROW(),COLUMN()-1,1))+uppgiftsTider/5+IF(harLunch="Ja",lunch,0)+IF(harFika="Ja",fika,0),"")</f>
        <v>0.69791666666666674</v>
      </c>
      <c r="O3" s="107"/>
      <c r="P3" s="107"/>
      <c r="Q3" s="107"/>
      <c r="R3" s="108"/>
      <c r="S3" s="109">
        <f t="shared" ref="S3:S26" ca="1" si="7">IF(COUNTBLANK(E3:R3)=14,"",((F:F-E:E)+(H:H-G:G)+(J:J-I:I)+(L:L-K:K)+(N:N-M:M)+(P:P-O:O)+(R:R-Q:Q)-(14-COUNTBLANK(E3:R3))/2*(IF(harLunch="Ja",lunch,0)+IF(harFika="Ja",fika,0))))</f>
        <v>1.6666666666666672</v>
      </c>
      <c r="T3" s="110" t="s">
        <v>51</v>
      </c>
      <c r="U3" s="111" t="s">
        <v>52</v>
      </c>
      <c r="W3" s="81">
        <f ca="1">COUNTBLANK(E3:R3)</f>
        <v>4</v>
      </c>
    </row>
    <row r="4" spans="1:23" x14ac:dyDescent="0.2">
      <c r="A4" s="135">
        <f>IF(COUNTBLANK(B4)=0,COUNTIF(B5:B$26,B4),0)</f>
        <v>0</v>
      </c>
      <c r="B4" s="104"/>
      <c r="C4" s="105" t="str">
        <f t="shared" si="0"/>
        <v/>
      </c>
      <c r="D4" s="106">
        <v>1</v>
      </c>
      <c r="E4" s="107" t="str">
        <f t="shared" si="1"/>
        <v/>
      </c>
      <c r="F4" s="107" t="str">
        <f t="shared" ca="1" si="2"/>
        <v/>
      </c>
      <c r="G4" s="107" t="str">
        <f t="shared" si="1"/>
        <v/>
      </c>
      <c r="H4" s="107" t="str">
        <f t="shared" ca="1" si="3"/>
        <v/>
      </c>
      <c r="I4" s="107" t="str">
        <f t="shared" si="1"/>
        <v/>
      </c>
      <c r="J4" s="107" t="str">
        <f t="shared" ca="1" si="4"/>
        <v/>
      </c>
      <c r="K4" s="107" t="str">
        <f t="shared" si="1"/>
        <v/>
      </c>
      <c r="L4" s="107" t="str">
        <f t="shared" ca="1" si="5"/>
        <v/>
      </c>
      <c r="M4" s="107" t="str">
        <f t="shared" si="1"/>
        <v/>
      </c>
      <c r="N4" s="107" t="str">
        <f t="shared" ca="1" si="6"/>
        <v/>
      </c>
      <c r="O4" s="107"/>
      <c r="P4" s="107"/>
      <c r="Q4" s="107"/>
      <c r="R4" s="108"/>
      <c r="S4" s="109" t="str">
        <f t="shared" ca="1" si="7"/>
        <v/>
      </c>
      <c r="T4" s="110" t="s">
        <v>51</v>
      </c>
      <c r="U4" s="111" t="s">
        <v>52</v>
      </c>
    </row>
    <row r="5" spans="1:23" x14ac:dyDescent="0.2">
      <c r="A5" s="135">
        <f>IF(COUNTBLANK(B5)=0,COUNTIF(B6:B$26,B5),0)</f>
        <v>0</v>
      </c>
      <c r="B5" s="104"/>
      <c r="C5" s="105" t="str">
        <f t="shared" si="0"/>
        <v/>
      </c>
      <c r="D5" s="106">
        <v>1</v>
      </c>
      <c r="E5" s="107" t="str">
        <f t="shared" si="1"/>
        <v/>
      </c>
      <c r="F5" s="107" t="str">
        <f t="shared" ca="1" si="2"/>
        <v/>
      </c>
      <c r="G5" s="107" t="str">
        <f t="shared" si="1"/>
        <v/>
      </c>
      <c r="H5" s="107" t="str">
        <f t="shared" ca="1" si="3"/>
        <v/>
      </c>
      <c r="I5" s="107" t="str">
        <f t="shared" si="1"/>
        <v/>
      </c>
      <c r="J5" s="107" t="str">
        <f t="shared" ca="1" si="4"/>
        <v/>
      </c>
      <c r="K5" s="107" t="str">
        <f t="shared" si="1"/>
        <v/>
      </c>
      <c r="L5" s="107" t="str">
        <f t="shared" ca="1" si="5"/>
        <v/>
      </c>
      <c r="M5" s="107" t="str">
        <f t="shared" si="1"/>
        <v/>
      </c>
      <c r="N5" s="107" t="str">
        <f t="shared" ca="1" si="6"/>
        <v/>
      </c>
      <c r="O5" s="107"/>
      <c r="P5" s="107"/>
      <c r="Q5" s="107"/>
      <c r="R5" s="108"/>
      <c r="S5" s="109" t="str">
        <f t="shared" ca="1" si="7"/>
        <v/>
      </c>
      <c r="T5" s="110" t="s">
        <v>51</v>
      </c>
      <c r="U5" s="111" t="s">
        <v>52</v>
      </c>
    </row>
    <row r="6" spans="1:23" x14ac:dyDescent="0.2">
      <c r="A6" s="135">
        <f>IF(COUNTBLANK(B6)=0,COUNTIF(B7:B$26,B6),0)</f>
        <v>0</v>
      </c>
      <c r="B6" s="104"/>
      <c r="C6" s="105" t="str">
        <f t="shared" si="0"/>
        <v/>
      </c>
      <c r="D6" s="106">
        <v>1</v>
      </c>
      <c r="E6" s="107" t="str">
        <f t="shared" si="1"/>
        <v/>
      </c>
      <c r="F6" s="107" t="str">
        <f t="shared" ca="1" si="2"/>
        <v/>
      </c>
      <c r="G6" s="107" t="str">
        <f t="shared" si="1"/>
        <v/>
      </c>
      <c r="H6" s="107" t="str">
        <f t="shared" ca="1" si="3"/>
        <v/>
      </c>
      <c r="I6" s="107" t="str">
        <f t="shared" si="1"/>
        <v/>
      </c>
      <c r="J6" s="107" t="str">
        <f t="shared" ca="1" si="4"/>
        <v/>
      </c>
      <c r="K6" s="107" t="str">
        <f t="shared" si="1"/>
        <v/>
      </c>
      <c r="L6" s="107" t="str">
        <f t="shared" ca="1" si="5"/>
        <v/>
      </c>
      <c r="M6" s="107" t="str">
        <f t="shared" si="1"/>
        <v/>
      </c>
      <c r="N6" s="107" t="str">
        <f t="shared" ca="1" si="6"/>
        <v/>
      </c>
      <c r="O6" s="107"/>
      <c r="P6" s="107"/>
      <c r="Q6" s="107"/>
      <c r="R6" s="108"/>
      <c r="S6" s="109" t="str">
        <f t="shared" ca="1" si="7"/>
        <v/>
      </c>
      <c r="T6" s="110" t="s">
        <v>51</v>
      </c>
      <c r="U6" s="111" t="s">
        <v>52</v>
      </c>
    </row>
    <row r="7" spans="1:23" x14ac:dyDescent="0.2">
      <c r="A7" s="135">
        <f>IF(COUNTBLANK(B7)=0,COUNTIF(B8:B$26,B7),0)</f>
        <v>0</v>
      </c>
      <c r="B7" s="104"/>
      <c r="C7" s="105" t="str">
        <f t="shared" si="0"/>
        <v/>
      </c>
      <c r="D7" s="106">
        <v>1</v>
      </c>
      <c r="E7" s="107" t="str">
        <f t="shared" si="1"/>
        <v/>
      </c>
      <c r="F7" s="107" t="str">
        <f t="shared" ca="1" si="2"/>
        <v/>
      </c>
      <c r="G7" s="107" t="str">
        <f t="shared" si="1"/>
        <v/>
      </c>
      <c r="H7" s="107" t="str">
        <f t="shared" ca="1" si="3"/>
        <v/>
      </c>
      <c r="I7" s="107" t="str">
        <f t="shared" si="1"/>
        <v/>
      </c>
      <c r="J7" s="107" t="str">
        <f t="shared" ca="1" si="4"/>
        <v/>
      </c>
      <c r="K7" s="107" t="str">
        <f t="shared" si="1"/>
        <v/>
      </c>
      <c r="L7" s="107" t="str">
        <f t="shared" ca="1" si="5"/>
        <v/>
      </c>
      <c r="M7" s="107" t="str">
        <f t="shared" si="1"/>
        <v/>
      </c>
      <c r="N7" s="107" t="str">
        <f t="shared" ca="1" si="6"/>
        <v/>
      </c>
      <c r="O7" s="107"/>
      <c r="P7" s="107"/>
      <c r="Q7" s="107"/>
      <c r="R7" s="108"/>
      <c r="S7" s="109" t="str">
        <f t="shared" ca="1" si="7"/>
        <v/>
      </c>
      <c r="T7" s="110" t="s">
        <v>51</v>
      </c>
      <c r="U7" s="111" t="s">
        <v>52</v>
      </c>
    </row>
    <row r="8" spans="1:23" x14ac:dyDescent="0.2">
      <c r="A8" s="135">
        <f>IF(COUNTBLANK(B8)=0,COUNTIF(B9:B$26,B8),0)</f>
        <v>0</v>
      </c>
      <c r="B8" s="104"/>
      <c r="C8" s="105" t="str">
        <f t="shared" si="0"/>
        <v/>
      </c>
      <c r="D8" s="106">
        <v>1</v>
      </c>
      <c r="E8" s="107" t="str">
        <f t="shared" si="1"/>
        <v/>
      </c>
      <c r="F8" s="107" t="str">
        <f t="shared" ca="1" si="2"/>
        <v/>
      </c>
      <c r="G8" s="107" t="str">
        <f t="shared" si="1"/>
        <v/>
      </c>
      <c r="H8" s="107" t="str">
        <f t="shared" ca="1" si="3"/>
        <v/>
      </c>
      <c r="I8" s="107" t="str">
        <f t="shared" si="1"/>
        <v/>
      </c>
      <c r="J8" s="107" t="str">
        <f t="shared" ca="1" si="4"/>
        <v/>
      </c>
      <c r="K8" s="107" t="str">
        <f t="shared" si="1"/>
        <v/>
      </c>
      <c r="L8" s="107" t="str">
        <f t="shared" ca="1" si="5"/>
        <v/>
      </c>
      <c r="M8" s="107" t="str">
        <f t="shared" si="1"/>
        <v/>
      </c>
      <c r="N8" s="107" t="str">
        <f t="shared" ca="1" si="6"/>
        <v/>
      </c>
      <c r="O8" s="107"/>
      <c r="P8" s="107"/>
      <c r="Q8" s="107"/>
      <c r="R8" s="108"/>
      <c r="S8" s="109" t="str">
        <f t="shared" ca="1" si="7"/>
        <v/>
      </c>
      <c r="T8" s="110" t="s">
        <v>51</v>
      </c>
      <c r="U8" s="111" t="s">
        <v>52</v>
      </c>
    </row>
    <row r="9" spans="1:23" x14ac:dyDescent="0.2">
      <c r="A9" s="135">
        <f>IF(COUNTBLANK(B9)=0,COUNTIF(B10:B$26,B9),0)</f>
        <v>0</v>
      </c>
      <c r="B9" s="104"/>
      <c r="C9" s="105" t="str">
        <f t="shared" si="0"/>
        <v/>
      </c>
      <c r="D9" s="106">
        <v>1</v>
      </c>
      <c r="E9" s="107" t="str">
        <f t="shared" si="1"/>
        <v/>
      </c>
      <c r="F9" s="107" t="str">
        <f t="shared" ca="1" si="2"/>
        <v/>
      </c>
      <c r="G9" s="107" t="str">
        <f t="shared" si="1"/>
        <v/>
      </c>
      <c r="H9" s="107" t="str">
        <f t="shared" ca="1" si="3"/>
        <v/>
      </c>
      <c r="I9" s="107" t="str">
        <f t="shared" si="1"/>
        <v/>
      </c>
      <c r="J9" s="107" t="str">
        <f t="shared" ca="1" si="4"/>
        <v/>
      </c>
      <c r="K9" s="107" t="str">
        <f t="shared" si="1"/>
        <v/>
      </c>
      <c r="L9" s="107" t="str">
        <f t="shared" ca="1" si="5"/>
        <v/>
      </c>
      <c r="M9" s="107" t="str">
        <f t="shared" si="1"/>
        <v/>
      </c>
      <c r="N9" s="107" t="str">
        <f t="shared" ca="1" si="6"/>
        <v/>
      </c>
      <c r="O9" s="107"/>
      <c r="P9" s="107"/>
      <c r="Q9" s="107"/>
      <c r="R9" s="108"/>
      <c r="S9" s="109" t="str">
        <f t="shared" ca="1" si="7"/>
        <v/>
      </c>
      <c r="T9" s="110" t="s">
        <v>51</v>
      </c>
      <c r="U9" s="111" t="s">
        <v>52</v>
      </c>
    </row>
    <row r="10" spans="1:23" x14ac:dyDescent="0.2">
      <c r="A10" s="135">
        <f>IF(COUNTBLANK(B10)=0,COUNTIF(B11:B$26,B10),0)</f>
        <v>0</v>
      </c>
      <c r="B10" s="104"/>
      <c r="C10" s="105" t="str">
        <f t="shared" si="0"/>
        <v/>
      </c>
      <c r="D10" s="106">
        <v>1</v>
      </c>
      <c r="E10" s="107" t="str">
        <f t="shared" si="1"/>
        <v/>
      </c>
      <c r="F10" s="107" t="str">
        <f t="shared" ca="1" si="2"/>
        <v/>
      </c>
      <c r="G10" s="107" t="str">
        <f t="shared" si="1"/>
        <v/>
      </c>
      <c r="H10" s="107" t="str">
        <f t="shared" ca="1" si="3"/>
        <v/>
      </c>
      <c r="I10" s="107" t="str">
        <f t="shared" si="1"/>
        <v/>
      </c>
      <c r="J10" s="107" t="str">
        <f t="shared" ca="1" si="4"/>
        <v/>
      </c>
      <c r="K10" s="107" t="str">
        <f t="shared" si="1"/>
        <v/>
      </c>
      <c r="L10" s="107" t="str">
        <f t="shared" ca="1" si="5"/>
        <v/>
      </c>
      <c r="M10" s="107" t="str">
        <f t="shared" si="1"/>
        <v/>
      </c>
      <c r="N10" s="107" t="str">
        <f t="shared" ca="1" si="6"/>
        <v/>
      </c>
      <c r="O10" s="107"/>
      <c r="P10" s="107"/>
      <c r="Q10" s="107"/>
      <c r="R10" s="108"/>
      <c r="S10" s="109" t="str">
        <f t="shared" ca="1" si="7"/>
        <v/>
      </c>
      <c r="T10" s="110" t="s">
        <v>51</v>
      </c>
      <c r="U10" s="111" t="s">
        <v>52</v>
      </c>
    </row>
    <row r="11" spans="1:23" x14ac:dyDescent="0.2">
      <c r="A11" s="135">
        <f>IF(COUNTBLANK(B11)=0,COUNTIF(B12:B$26,B11),0)</f>
        <v>0</v>
      </c>
      <c r="B11" s="104"/>
      <c r="C11" s="105" t="str">
        <f t="shared" si="0"/>
        <v/>
      </c>
      <c r="D11" s="106">
        <v>1</v>
      </c>
      <c r="E11" s="107" t="str">
        <f t="shared" si="1"/>
        <v/>
      </c>
      <c r="F11" s="107" t="str">
        <f t="shared" ca="1" si="2"/>
        <v/>
      </c>
      <c r="G11" s="107" t="str">
        <f t="shared" si="1"/>
        <v/>
      </c>
      <c r="H11" s="107" t="str">
        <f t="shared" ca="1" si="3"/>
        <v/>
      </c>
      <c r="I11" s="107" t="str">
        <f t="shared" si="1"/>
        <v/>
      </c>
      <c r="J11" s="107" t="str">
        <f t="shared" ca="1" si="4"/>
        <v/>
      </c>
      <c r="K11" s="107" t="str">
        <f t="shared" si="1"/>
        <v/>
      </c>
      <c r="L11" s="107" t="str">
        <f t="shared" ca="1" si="5"/>
        <v/>
      </c>
      <c r="M11" s="107" t="str">
        <f t="shared" si="1"/>
        <v/>
      </c>
      <c r="N11" s="107" t="str">
        <f t="shared" ca="1" si="6"/>
        <v/>
      </c>
      <c r="O11" s="107"/>
      <c r="P11" s="107"/>
      <c r="Q11" s="107"/>
      <c r="R11" s="108"/>
      <c r="S11" s="109" t="str">
        <f t="shared" ca="1" si="7"/>
        <v/>
      </c>
      <c r="T11" s="110" t="s">
        <v>51</v>
      </c>
      <c r="U11" s="111" t="s">
        <v>52</v>
      </c>
    </row>
    <row r="12" spans="1:23" x14ac:dyDescent="0.2">
      <c r="A12" s="135">
        <f>IF(COUNTBLANK(B12)=0,COUNTIF(B13:B$26,B12),0)</f>
        <v>0</v>
      </c>
      <c r="B12" s="104"/>
      <c r="C12" s="105" t="str">
        <f t="shared" si="0"/>
        <v/>
      </c>
      <c r="D12" s="106">
        <v>1</v>
      </c>
      <c r="E12" s="107" t="str">
        <f t="shared" si="1"/>
        <v/>
      </c>
      <c r="F12" s="107" t="str">
        <f t="shared" ca="1" si="2"/>
        <v/>
      </c>
      <c r="G12" s="107" t="str">
        <f t="shared" si="1"/>
        <v/>
      </c>
      <c r="H12" s="107" t="str">
        <f t="shared" ca="1" si="3"/>
        <v/>
      </c>
      <c r="I12" s="107" t="str">
        <f t="shared" si="1"/>
        <v/>
      </c>
      <c r="J12" s="107" t="str">
        <f t="shared" ca="1" si="4"/>
        <v/>
      </c>
      <c r="K12" s="107" t="str">
        <f t="shared" si="1"/>
        <v/>
      </c>
      <c r="L12" s="107" t="str">
        <f t="shared" ca="1" si="5"/>
        <v/>
      </c>
      <c r="M12" s="107" t="str">
        <f t="shared" si="1"/>
        <v/>
      </c>
      <c r="N12" s="107" t="str">
        <f t="shared" ca="1" si="6"/>
        <v/>
      </c>
      <c r="O12" s="107"/>
      <c r="P12" s="107"/>
      <c r="Q12" s="107"/>
      <c r="R12" s="108"/>
      <c r="S12" s="109" t="str">
        <f t="shared" ca="1" si="7"/>
        <v/>
      </c>
      <c r="T12" s="110" t="s">
        <v>51</v>
      </c>
      <c r="U12" s="111" t="s">
        <v>52</v>
      </c>
    </row>
    <row r="13" spans="1:23" x14ac:dyDescent="0.2">
      <c r="A13" s="135">
        <f>IF(COUNTBLANK(B13)=0,COUNTIF(B14:B$26,B13),0)</f>
        <v>0</v>
      </c>
      <c r="B13" s="104"/>
      <c r="C13" s="105" t="str">
        <f t="shared" si="0"/>
        <v/>
      </c>
      <c r="D13" s="106">
        <v>1</v>
      </c>
      <c r="E13" s="107" t="str">
        <f t="shared" si="1"/>
        <v/>
      </c>
      <c r="F13" s="107" t="str">
        <f t="shared" ca="1" si="2"/>
        <v/>
      </c>
      <c r="G13" s="107" t="str">
        <f t="shared" si="1"/>
        <v/>
      </c>
      <c r="H13" s="107" t="str">
        <f t="shared" ca="1" si="3"/>
        <v/>
      </c>
      <c r="I13" s="107" t="str">
        <f t="shared" si="1"/>
        <v/>
      </c>
      <c r="J13" s="107" t="str">
        <f t="shared" ca="1" si="4"/>
        <v/>
      </c>
      <c r="K13" s="107" t="str">
        <f t="shared" si="1"/>
        <v/>
      </c>
      <c r="L13" s="107" t="str">
        <f t="shared" ca="1" si="5"/>
        <v/>
      </c>
      <c r="M13" s="107" t="str">
        <f t="shared" si="1"/>
        <v/>
      </c>
      <c r="N13" s="107" t="str">
        <f t="shared" ca="1" si="6"/>
        <v/>
      </c>
      <c r="O13" s="107"/>
      <c r="P13" s="107"/>
      <c r="Q13" s="107"/>
      <c r="R13" s="108"/>
      <c r="S13" s="109" t="str">
        <f t="shared" ca="1" si="7"/>
        <v/>
      </c>
      <c r="T13" s="110" t="s">
        <v>51</v>
      </c>
      <c r="U13" s="111" t="s">
        <v>52</v>
      </c>
    </row>
    <row r="14" spans="1:23" x14ac:dyDescent="0.2">
      <c r="A14" s="135">
        <f>IF(COUNTBLANK(B14)=0,COUNTIF(B15:B$26,B14),0)</f>
        <v>0</v>
      </c>
      <c r="B14" s="104"/>
      <c r="C14" s="105" t="str">
        <f t="shared" si="0"/>
        <v/>
      </c>
      <c r="D14" s="106">
        <v>1</v>
      </c>
      <c r="E14" s="107" t="str">
        <f t="shared" si="1"/>
        <v/>
      </c>
      <c r="F14" s="107" t="str">
        <f t="shared" ca="1" si="2"/>
        <v/>
      </c>
      <c r="G14" s="107" t="str">
        <f t="shared" si="1"/>
        <v/>
      </c>
      <c r="H14" s="107" t="str">
        <f t="shared" ca="1" si="3"/>
        <v/>
      </c>
      <c r="I14" s="107" t="str">
        <f t="shared" si="1"/>
        <v/>
      </c>
      <c r="J14" s="107" t="str">
        <f t="shared" ca="1" si="4"/>
        <v/>
      </c>
      <c r="K14" s="107" t="str">
        <f t="shared" si="1"/>
        <v/>
      </c>
      <c r="L14" s="107" t="str">
        <f t="shared" ca="1" si="5"/>
        <v/>
      </c>
      <c r="M14" s="107" t="str">
        <f t="shared" si="1"/>
        <v/>
      </c>
      <c r="N14" s="107" t="str">
        <f t="shared" ca="1" si="6"/>
        <v/>
      </c>
      <c r="O14" s="107"/>
      <c r="P14" s="107"/>
      <c r="Q14" s="107"/>
      <c r="R14" s="108"/>
      <c r="S14" s="109" t="str">
        <f t="shared" ca="1" si="7"/>
        <v/>
      </c>
      <c r="T14" s="110" t="s">
        <v>51</v>
      </c>
      <c r="U14" s="111" t="s">
        <v>52</v>
      </c>
    </row>
    <row r="15" spans="1:23" x14ac:dyDescent="0.2">
      <c r="A15" s="135">
        <f>IF(COUNTBLANK(B15)=0,COUNTIF(B16:B$26,B15),0)</f>
        <v>0</v>
      </c>
      <c r="B15" s="104"/>
      <c r="C15" s="105" t="str">
        <f t="shared" si="0"/>
        <v/>
      </c>
      <c r="D15" s="106">
        <v>1</v>
      </c>
      <c r="E15" s="107" t="str">
        <f t="shared" si="1"/>
        <v/>
      </c>
      <c r="F15" s="107" t="str">
        <f t="shared" ca="1" si="2"/>
        <v/>
      </c>
      <c r="G15" s="107" t="str">
        <f t="shared" si="1"/>
        <v/>
      </c>
      <c r="H15" s="107" t="str">
        <f t="shared" ca="1" si="3"/>
        <v/>
      </c>
      <c r="I15" s="107" t="str">
        <f t="shared" si="1"/>
        <v/>
      </c>
      <c r="J15" s="107" t="str">
        <f t="shared" ca="1" si="4"/>
        <v/>
      </c>
      <c r="K15" s="107" t="str">
        <f t="shared" si="1"/>
        <v/>
      </c>
      <c r="L15" s="107" t="str">
        <f t="shared" ca="1" si="5"/>
        <v/>
      </c>
      <c r="M15" s="107" t="str">
        <f t="shared" si="1"/>
        <v/>
      </c>
      <c r="N15" s="107" t="str">
        <f t="shared" ca="1" si="6"/>
        <v/>
      </c>
      <c r="O15" s="107"/>
      <c r="P15" s="107"/>
      <c r="Q15" s="107"/>
      <c r="R15" s="108"/>
      <c r="S15" s="109" t="str">
        <f t="shared" ca="1" si="7"/>
        <v/>
      </c>
      <c r="T15" s="110" t="s">
        <v>51</v>
      </c>
      <c r="U15" s="111" t="s">
        <v>52</v>
      </c>
    </row>
    <row r="16" spans="1:23" x14ac:dyDescent="0.2">
      <c r="A16" s="135">
        <f>IF(COUNTBLANK(B16)=0,COUNTIF(B17:B$26,B16),0)</f>
        <v>0</v>
      </c>
      <c r="B16" s="104"/>
      <c r="C16" s="105" t="str">
        <f t="shared" si="0"/>
        <v/>
      </c>
      <c r="D16" s="106">
        <v>1</v>
      </c>
      <c r="E16" s="107" t="str">
        <f t="shared" si="1"/>
        <v/>
      </c>
      <c r="F16" s="107" t="str">
        <f t="shared" ca="1" si="2"/>
        <v/>
      </c>
      <c r="G16" s="107" t="str">
        <f t="shared" si="1"/>
        <v/>
      </c>
      <c r="H16" s="107" t="str">
        <f t="shared" ca="1" si="3"/>
        <v/>
      </c>
      <c r="I16" s="107" t="str">
        <f t="shared" si="1"/>
        <v/>
      </c>
      <c r="J16" s="107" t="str">
        <f t="shared" ca="1" si="4"/>
        <v/>
      </c>
      <c r="K16" s="107" t="str">
        <f t="shared" si="1"/>
        <v/>
      </c>
      <c r="L16" s="107" t="str">
        <f t="shared" ca="1" si="5"/>
        <v/>
      </c>
      <c r="M16" s="107" t="str">
        <f t="shared" si="1"/>
        <v/>
      </c>
      <c r="N16" s="107" t="str">
        <f t="shared" ca="1" si="6"/>
        <v/>
      </c>
      <c r="O16" s="107"/>
      <c r="P16" s="107"/>
      <c r="Q16" s="107"/>
      <c r="R16" s="108"/>
      <c r="S16" s="109" t="str">
        <f t="shared" ca="1" si="7"/>
        <v/>
      </c>
      <c r="T16" s="110" t="s">
        <v>51</v>
      </c>
      <c r="U16" s="111" t="s">
        <v>52</v>
      </c>
    </row>
    <row r="17" spans="1:21" x14ac:dyDescent="0.2">
      <c r="A17" s="135">
        <f>IF(COUNTBLANK(B17)=0,COUNTIF(B18:B$26,B17),0)</f>
        <v>0</v>
      </c>
      <c r="B17" s="104"/>
      <c r="C17" s="105" t="str">
        <f t="shared" si="0"/>
        <v/>
      </c>
      <c r="D17" s="106">
        <v>1</v>
      </c>
      <c r="E17" s="107" t="str">
        <f t="shared" si="1"/>
        <v/>
      </c>
      <c r="F17" s="107" t="str">
        <f t="shared" ca="1" si="2"/>
        <v/>
      </c>
      <c r="G17" s="107" t="str">
        <f t="shared" si="1"/>
        <v/>
      </c>
      <c r="H17" s="107" t="str">
        <f t="shared" ca="1" si="3"/>
        <v/>
      </c>
      <c r="I17" s="107" t="str">
        <f t="shared" si="1"/>
        <v/>
      </c>
      <c r="J17" s="107" t="str">
        <f t="shared" ca="1" si="4"/>
        <v/>
      </c>
      <c r="K17" s="107" t="str">
        <f t="shared" si="1"/>
        <v/>
      </c>
      <c r="L17" s="107" t="str">
        <f t="shared" ca="1" si="5"/>
        <v/>
      </c>
      <c r="M17" s="107" t="str">
        <f t="shared" si="1"/>
        <v/>
      </c>
      <c r="N17" s="107" t="str">
        <f t="shared" ca="1" si="6"/>
        <v/>
      </c>
      <c r="O17" s="107"/>
      <c r="P17" s="107"/>
      <c r="Q17" s="107"/>
      <c r="R17" s="108"/>
      <c r="S17" s="109" t="str">
        <f t="shared" ca="1" si="7"/>
        <v/>
      </c>
      <c r="T17" s="110" t="s">
        <v>51</v>
      </c>
      <c r="U17" s="111" t="s">
        <v>52</v>
      </c>
    </row>
    <row r="18" spans="1:21" x14ac:dyDescent="0.2">
      <c r="A18" s="135">
        <f>IF(COUNTBLANK(B18)=0,COUNTIF(B19:B$26,B18),0)</f>
        <v>0</v>
      </c>
      <c r="B18" s="104"/>
      <c r="C18" s="105" t="str">
        <f t="shared" si="0"/>
        <v/>
      </c>
      <c r="D18" s="106">
        <v>1</v>
      </c>
      <c r="E18" s="107" t="str">
        <f t="shared" si="1"/>
        <v/>
      </c>
      <c r="F18" s="107" t="str">
        <f t="shared" ca="1" si="2"/>
        <v/>
      </c>
      <c r="G18" s="107" t="str">
        <f t="shared" si="1"/>
        <v/>
      </c>
      <c r="H18" s="107" t="str">
        <f t="shared" ca="1" si="3"/>
        <v/>
      </c>
      <c r="I18" s="107" t="str">
        <f t="shared" si="1"/>
        <v/>
      </c>
      <c r="J18" s="107" t="str">
        <f t="shared" ca="1" si="4"/>
        <v/>
      </c>
      <c r="K18" s="107" t="str">
        <f t="shared" si="1"/>
        <v/>
      </c>
      <c r="L18" s="107" t="str">
        <f t="shared" ca="1" si="5"/>
        <v/>
      </c>
      <c r="M18" s="107" t="str">
        <f t="shared" si="1"/>
        <v/>
      </c>
      <c r="N18" s="107" t="str">
        <f t="shared" ca="1" si="6"/>
        <v/>
      </c>
      <c r="O18" s="107"/>
      <c r="P18" s="107"/>
      <c r="Q18" s="107"/>
      <c r="R18" s="108"/>
      <c r="S18" s="109" t="str">
        <f t="shared" ca="1" si="7"/>
        <v/>
      </c>
      <c r="T18" s="110" t="s">
        <v>51</v>
      </c>
      <c r="U18" s="111" t="s">
        <v>52</v>
      </c>
    </row>
    <row r="19" spans="1:21" x14ac:dyDescent="0.2">
      <c r="A19" s="135">
        <f>IF(COUNTBLANK(B19)=0,COUNTIF(B20:B$26,B19),0)</f>
        <v>0</v>
      </c>
      <c r="B19" s="104"/>
      <c r="C19" s="105" t="str">
        <f t="shared" si="0"/>
        <v/>
      </c>
      <c r="D19" s="106">
        <v>1</v>
      </c>
      <c r="E19" s="107" t="str">
        <f t="shared" si="1"/>
        <v/>
      </c>
      <c r="F19" s="107" t="str">
        <f t="shared" ca="1" si="2"/>
        <v/>
      </c>
      <c r="G19" s="107" t="str">
        <f t="shared" si="1"/>
        <v/>
      </c>
      <c r="H19" s="107" t="str">
        <f t="shared" ca="1" si="3"/>
        <v/>
      </c>
      <c r="I19" s="107" t="str">
        <f t="shared" si="1"/>
        <v/>
      </c>
      <c r="J19" s="107" t="str">
        <f t="shared" ca="1" si="4"/>
        <v/>
      </c>
      <c r="K19" s="107" t="str">
        <f t="shared" si="1"/>
        <v/>
      </c>
      <c r="L19" s="107" t="str">
        <f t="shared" ca="1" si="5"/>
        <v/>
      </c>
      <c r="M19" s="107" t="str">
        <f t="shared" si="1"/>
        <v/>
      </c>
      <c r="N19" s="107" t="str">
        <f t="shared" ca="1" si="6"/>
        <v/>
      </c>
      <c r="O19" s="107"/>
      <c r="P19" s="107"/>
      <c r="Q19" s="107"/>
      <c r="R19" s="108"/>
      <c r="S19" s="109" t="str">
        <f t="shared" ca="1" si="7"/>
        <v/>
      </c>
      <c r="T19" s="110" t="s">
        <v>51</v>
      </c>
      <c r="U19" s="111" t="s">
        <v>52</v>
      </c>
    </row>
    <row r="20" spans="1:21" x14ac:dyDescent="0.2">
      <c r="A20" s="135">
        <f>IF(COUNTBLANK(B20)=0,COUNTIF(B21:B$26,B20),0)</f>
        <v>0</v>
      </c>
      <c r="B20" s="104"/>
      <c r="C20" s="105" t="str">
        <f t="shared" si="0"/>
        <v/>
      </c>
      <c r="D20" s="106">
        <v>1</v>
      </c>
      <c r="E20" s="107" t="str">
        <f t="shared" si="1"/>
        <v/>
      </c>
      <c r="F20" s="107" t="str">
        <f t="shared" ca="1" si="2"/>
        <v/>
      </c>
      <c r="G20" s="107" t="str">
        <f t="shared" si="1"/>
        <v/>
      </c>
      <c r="H20" s="107" t="str">
        <f t="shared" ca="1" si="3"/>
        <v/>
      </c>
      <c r="I20" s="107" t="str">
        <f t="shared" si="1"/>
        <v/>
      </c>
      <c r="J20" s="107" t="str">
        <f t="shared" ca="1" si="4"/>
        <v/>
      </c>
      <c r="K20" s="107" t="str">
        <f t="shared" si="1"/>
        <v/>
      </c>
      <c r="L20" s="107" t="str">
        <f t="shared" ca="1" si="5"/>
        <v/>
      </c>
      <c r="M20" s="107" t="str">
        <f t="shared" si="1"/>
        <v/>
      </c>
      <c r="N20" s="107" t="str">
        <f t="shared" ca="1" si="6"/>
        <v/>
      </c>
      <c r="O20" s="107"/>
      <c r="P20" s="107"/>
      <c r="Q20" s="107"/>
      <c r="R20" s="108"/>
      <c r="S20" s="109" t="str">
        <f t="shared" ca="1" si="7"/>
        <v/>
      </c>
      <c r="T20" s="110" t="s">
        <v>51</v>
      </c>
      <c r="U20" s="111" t="s">
        <v>52</v>
      </c>
    </row>
    <row r="21" spans="1:21" x14ac:dyDescent="0.2">
      <c r="A21" s="135">
        <f>IF(COUNTBLANK(B21)=0,COUNTIF(B22:B$26,B21),0)</f>
        <v>0</v>
      </c>
      <c r="B21" s="104"/>
      <c r="C21" s="105" t="str">
        <f t="shared" si="0"/>
        <v/>
      </c>
      <c r="D21" s="106">
        <v>1</v>
      </c>
      <c r="E21" s="107" t="str">
        <f t="shared" si="1"/>
        <v/>
      </c>
      <c r="F21" s="107" t="str">
        <f t="shared" ca="1" si="2"/>
        <v/>
      </c>
      <c r="G21" s="107" t="str">
        <f t="shared" si="1"/>
        <v/>
      </c>
      <c r="H21" s="107" t="str">
        <f t="shared" ca="1" si="3"/>
        <v/>
      </c>
      <c r="I21" s="107" t="str">
        <f t="shared" si="1"/>
        <v/>
      </c>
      <c r="J21" s="107" t="str">
        <f t="shared" ca="1" si="4"/>
        <v/>
      </c>
      <c r="K21" s="107" t="str">
        <f t="shared" si="1"/>
        <v/>
      </c>
      <c r="L21" s="107" t="str">
        <f t="shared" ca="1" si="5"/>
        <v/>
      </c>
      <c r="M21" s="107" t="str">
        <f t="shared" si="1"/>
        <v/>
      </c>
      <c r="N21" s="107" t="str">
        <f t="shared" ca="1" si="6"/>
        <v/>
      </c>
      <c r="O21" s="107"/>
      <c r="P21" s="107"/>
      <c r="Q21" s="107"/>
      <c r="R21" s="108"/>
      <c r="S21" s="109" t="str">
        <f t="shared" ca="1" si="7"/>
        <v/>
      </c>
      <c r="T21" s="110" t="s">
        <v>51</v>
      </c>
      <c r="U21" s="111" t="s">
        <v>52</v>
      </c>
    </row>
    <row r="22" spans="1:21" x14ac:dyDescent="0.2">
      <c r="A22" s="135">
        <f>IF(COUNTBLANK(B22)=0,COUNTIF(B23:B$26,B22),0)</f>
        <v>0</v>
      </c>
      <c r="B22" s="104"/>
      <c r="C22" s="105" t="str">
        <f t="shared" si="0"/>
        <v/>
      </c>
      <c r="D22" s="106">
        <v>1</v>
      </c>
      <c r="E22" s="107" t="str">
        <f t="shared" si="1"/>
        <v/>
      </c>
      <c r="F22" s="107" t="str">
        <f t="shared" ca="1" si="2"/>
        <v/>
      </c>
      <c r="G22" s="107" t="str">
        <f t="shared" si="1"/>
        <v/>
      </c>
      <c r="H22" s="107" t="str">
        <f t="shared" ca="1" si="3"/>
        <v/>
      </c>
      <c r="I22" s="107" t="str">
        <f t="shared" si="1"/>
        <v/>
      </c>
      <c r="J22" s="107" t="str">
        <f t="shared" ca="1" si="4"/>
        <v/>
      </c>
      <c r="K22" s="107" t="str">
        <f t="shared" si="1"/>
        <v/>
      </c>
      <c r="L22" s="107" t="str">
        <f t="shared" ca="1" si="5"/>
        <v/>
      </c>
      <c r="M22" s="107" t="str">
        <f t="shared" si="1"/>
        <v/>
      </c>
      <c r="N22" s="107" t="str">
        <f t="shared" ca="1" si="6"/>
        <v/>
      </c>
      <c r="O22" s="107"/>
      <c r="P22" s="107"/>
      <c r="Q22" s="107"/>
      <c r="R22" s="108"/>
      <c r="S22" s="109" t="str">
        <f t="shared" ca="1" si="7"/>
        <v/>
      </c>
      <c r="T22" s="110" t="s">
        <v>51</v>
      </c>
      <c r="U22" s="111" t="s">
        <v>52</v>
      </c>
    </row>
    <row r="23" spans="1:21" x14ac:dyDescent="0.2">
      <c r="A23" s="135">
        <f>IF(COUNTBLANK(B23)=0,COUNTIF(B24:B$26,B23),0)</f>
        <v>0</v>
      </c>
      <c r="B23" s="104"/>
      <c r="C23" s="105" t="str">
        <f t="shared" si="0"/>
        <v/>
      </c>
      <c r="D23" s="106">
        <v>1</v>
      </c>
      <c r="E23" s="107" t="str">
        <f t="shared" si="1"/>
        <v/>
      </c>
      <c r="F23" s="107" t="str">
        <f t="shared" ca="1" si="2"/>
        <v/>
      </c>
      <c r="G23" s="107" t="str">
        <f t="shared" si="1"/>
        <v/>
      </c>
      <c r="H23" s="107" t="str">
        <f t="shared" ca="1" si="3"/>
        <v/>
      </c>
      <c r="I23" s="107" t="str">
        <f t="shared" si="1"/>
        <v/>
      </c>
      <c r="J23" s="107" t="str">
        <f t="shared" ca="1" si="4"/>
        <v/>
      </c>
      <c r="K23" s="107" t="str">
        <f t="shared" si="1"/>
        <v/>
      </c>
      <c r="L23" s="107" t="str">
        <f t="shared" ca="1" si="5"/>
        <v/>
      </c>
      <c r="M23" s="107" t="str">
        <f t="shared" si="1"/>
        <v/>
      </c>
      <c r="N23" s="107" t="str">
        <f t="shared" ca="1" si="6"/>
        <v/>
      </c>
      <c r="O23" s="107"/>
      <c r="P23" s="107"/>
      <c r="Q23" s="107"/>
      <c r="R23" s="108"/>
      <c r="S23" s="109" t="str">
        <f t="shared" ca="1" si="7"/>
        <v/>
      </c>
      <c r="T23" s="110" t="s">
        <v>51</v>
      </c>
      <c r="U23" s="111" t="s">
        <v>52</v>
      </c>
    </row>
    <row r="24" spans="1:21" x14ac:dyDescent="0.2">
      <c r="A24" s="135">
        <f>IF(COUNTBLANK(B24)=0,COUNTIF(B25:B$26,B24),0)</f>
        <v>0</v>
      </c>
      <c r="B24" s="104"/>
      <c r="C24" s="105" t="str">
        <f t="shared" si="0"/>
        <v/>
      </c>
      <c r="D24" s="106">
        <v>1</v>
      </c>
      <c r="E24" s="107" t="str">
        <f t="shared" si="1"/>
        <v/>
      </c>
      <c r="F24" s="107" t="str">
        <f t="shared" ca="1" si="2"/>
        <v/>
      </c>
      <c r="G24" s="107" t="str">
        <f t="shared" si="1"/>
        <v/>
      </c>
      <c r="H24" s="107" t="str">
        <f t="shared" ca="1" si="3"/>
        <v/>
      </c>
      <c r="I24" s="107" t="str">
        <f t="shared" si="1"/>
        <v/>
      </c>
      <c r="J24" s="107" t="str">
        <f t="shared" ca="1" si="4"/>
        <v/>
      </c>
      <c r="K24" s="107" t="str">
        <f t="shared" si="1"/>
        <v/>
      </c>
      <c r="L24" s="107" t="str">
        <f t="shared" ca="1" si="5"/>
        <v/>
      </c>
      <c r="M24" s="107" t="str">
        <f t="shared" si="1"/>
        <v/>
      </c>
      <c r="N24" s="107" t="str">
        <f t="shared" ca="1" si="6"/>
        <v/>
      </c>
      <c r="O24" s="107"/>
      <c r="P24" s="107"/>
      <c r="Q24" s="107"/>
      <c r="R24" s="108"/>
      <c r="S24" s="109" t="str">
        <f t="shared" ca="1" si="7"/>
        <v/>
      </c>
      <c r="T24" s="110" t="s">
        <v>51</v>
      </c>
      <c r="U24" s="111" t="s">
        <v>52</v>
      </c>
    </row>
    <row r="25" spans="1:21" x14ac:dyDescent="0.2">
      <c r="A25" s="135">
        <f>IF(COUNTBLANK(B25)=0,COUNTIF(B26:B$26,B25),0)</f>
        <v>0</v>
      </c>
      <c r="B25" s="104"/>
      <c r="C25" s="105" t="str">
        <f t="shared" si="0"/>
        <v/>
      </c>
      <c r="D25" s="106">
        <v>1</v>
      </c>
      <c r="E25" s="107" t="str">
        <f t="shared" si="1"/>
        <v/>
      </c>
      <c r="F25" s="107" t="str">
        <f t="shared" ca="1" si="2"/>
        <v/>
      </c>
      <c r="G25" s="107" t="str">
        <f t="shared" si="1"/>
        <v/>
      </c>
      <c r="H25" s="107" t="str">
        <f t="shared" ca="1" si="3"/>
        <v/>
      </c>
      <c r="I25" s="107" t="str">
        <f t="shared" si="1"/>
        <v/>
      </c>
      <c r="J25" s="107" t="str">
        <f t="shared" ca="1" si="4"/>
        <v/>
      </c>
      <c r="K25" s="107" t="str">
        <f t="shared" si="1"/>
        <v/>
      </c>
      <c r="L25" s="107" t="str">
        <f t="shared" ca="1" si="5"/>
        <v/>
      </c>
      <c r="M25" s="107" t="str">
        <f t="shared" si="1"/>
        <v/>
      </c>
      <c r="N25" s="107" t="str">
        <f t="shared" ca="1" si="6"/>
        <v/>
      </c>
      <c r="O25" s="107"/>
      <c r="P25" s="107"/>
      <c r="Q25" s="107"/>
      <c r="R25" s="108"/>
      <c r="S25" s="109" t="str">
        <f t="shared" ca="1" si="7"/>
        <v/>
      </c>
      <c r="T25" s="110" t="s">
        <v>51</v>
      </c>
      <c r="U25" s="111" t="s">
        <v>52</v>
      </c>
    </row>
    <row r="26" spans="1:21" ht="15" thickBot="1" x14ac:dyDescent="0.25">
      <c r="A26" s="135">
        <f>IF(COUNTBLANK(B26)=0,COUNTIF(B$26:B27,B26),0)</f>
        <v>0</v>
      </c>
      <c r="B26" s="112"/>
      <c r="C26" s="113" t="str">
        <f t="shared" si="0"/>
        <v/>
      </c>
      <c r="D26" s="114">
        <v>1</v>
      </c>
      <c r="E26" s="115" t="str">
        <f t="shared" si="1"/>
        <v/>
      </c>
      <c r="F26" s="115" t="str">
        <f t="shared" ca="1" si="2"/>
        <v/>
      </c>
      <c r="G26" s="115" t="str">
        <f t="shared" si="1"/>
        <v/>
      </c>
      <c r="H26" s="115" t="str">
        <f t="shared" ca="1" si="3"/>
        <v/>
      </c>
      <c r="I26" s="115" t="str">
        <f t="shared" si="1"/>
        <v/>
      </c>
      <c r="J26" s="115" t="str">
        <f t="shared" ca="1" si="4"/>
        <v/>
      </c>
      <c r="K26" s="115" t="str">
        <f t="shared" si="1"/>
        <v/>
      </c>
      <c r="L26" s="115" t="str">
        <f t="shared" ca="1" si="5"/>
        <v/>
      </c>
      <c r="M26" s="115" t="str">
        <f t="shared" si="1"/>
        <v/>
      </c>
      <c r="N26" s="115" t="str">
        <f t="shared" ca="1" si="6"/>
        <v/>
      </c>
      <c r="O26" s="115"/>
      <c r="P26" s="115"/>
      <c r="Q26" s="115"/>
      <c r="R26" s="116"/>
      <c r="S26" s="117" t="str">
        <f t="shared" ca="1" si="7"/>
        <v/>
      </c>
      <c r="T26" s="118" t="s">
        <v>51</v>
      </c>
      <c r="U26" s="119" t="s">
        <v>52</v>
      </c>
    </row>
  </sheetData>
  <sheetProtection algorithmName="SHA-512" hashValue="OSKr0JbZy/G8cy1fyVWfva41h6ZyiMIWBZjmhW3hvYXcfgG6sAypr95HKZMc638BfFgGyONOWMZnDstQjlm9qA==" saltValue="ZAFBR9MhyCVqu/CUPagbCw==" spinCount="100000" sheet="1" objects="1" scenarios="1"/>
  <mergeCells count="8">
    <mergeCell ref="T1:U1"/>
    <mergeCell ref="E2:F2"/>
    <mergeCell ref="G2:H2"/>
    <mergeCell ref="I2:J2"/>
    <mergeCell ref="K2:L2"/>
    <mergeCell ref="M2:N2"/>
    <mergeCell ref="O2:P2"/>
    <mergeCell ref="Q2:R2"/>
  </mergeCells>
  <dataValidations count="1">
    <dataValidation type="list" allowBlank="1" showInputMessage="1" showErrorMessage="1" sqref="T3:U26">
      <formula1>"Ja,Nej"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13"/>
  <sheetViews>
    <sheetView workbookViewId="0">
      <selection activeCell="B4" sqref="B4"/>
    </sheetView>
  </sheetViews>
  <sheetFormatPr defaultRowHeight="14.25" x14ac:dyDescent="0.2"/>
  <cols>
    <col min="1" max="1" width="3.140625" style="51" customWidth="1"/>
    <col min="2" max="2" width="20.5703125" style="51" customWidth="1"/>
    <col min="3" max="3" width="11.140625" style="51" bestFit="1" customWidth="1"/>
    <col min="4" max="4" width="9" style="51" customWidth="1"/>
    <col min="5" max="16384" width="9.140625" style="51"/>
  </cols>
  <sheetData>
    <row r="1" spans="2:4" ht="4.5" customHeight="1" x14ac:dyDescent="0.2"/>
    <row r="2" spans="2:4" ht="3.75" customHeight="1" thickBot="1" x14ac:dyDescent="0.25"/>
    <row r="3" spans="2:4" ht="15.75" x14ac:dyDescent="0.25">
      <c r="B3" s="121" t="s">
        <v>53</v>
      </c>
      <c r="C3" s="122" t="s">
        <v>41</v>
      </c>
      <c r="D3" s="123" t="s">
        <v>36</v>
      </c>
    </row>
    <row r="4" spans="2:4" x14ac:dyDescent="0.2">
      <c r="B4" s="124" t="s">
        <v>54</v>
      </c>
      <c r="C4" s="125">
        <f t="shared" ref="C4:C13" si="0">IF(personal&lt;&gt;"",stdArbTid*grad,"")</f>
        <v>1.6666666666666667</v>
      </c>
      <c r="D4" s="126">
        <v>1</v>
      </c>
    </row>
    <row r="5" spans="2:4" x14ac:dyDescent="0.2">
      <c r="B5" s="127"/>
      <c r="C5" s="128" t="str">
        <f t="shared" si="0"/>
        <v/>
      </c>
      <c r="D5" s="129">
        <v>1</v>
      </c>
    </row>
    <row r="6" spans="2:4" x14ac:dyDescent="0.2">
      <c r="B6" s="127"/>
      <c r="C6" s="128" t="str">
        <f t="shared" si="0"/>
        <v/>
      </c>
      <c r="D6" s="129">
        <v>1</v>
      </c>
    </row>
    <row r="7" spans="2:4" x14ac:dyDescent="0.2">
      <c r="B7" s="127"/>
      <c r="C7" s="128" t="str">
        <f t="shared" si="0"/>
        <v/>
      </c>
      <c r="D7" s="129">
        <v>1</v>
      </c>
    </row>
    <row r="8" spans="2:4" x14ac:dyDescent="0.2">
      <c r="B8" s="127"/>
      <c r="C8" s="128" t="str">
        <f t="shared" si="0"/>
        <v/>
      </c>
      <c r="D8" s="129">
        <v>1</v>
      </c>
    </row>
    <row r="9" spans="2:4" x14ac:dyDescent="0.2">
      <c r="B9" s="127"/>
      <c r="C9" s="128" t="str">
        <f t="shared" si="0"/>
        <v/>
      </c>
      <c r="D9" s="129">
        <v>1</v>
      </c>
    </row>
    <row r="10" spans="2:4" x14ac:dyDescent="0.2">
      <c r="B10" s="127"/>
      <c r="C10" s="128" t="str">
        <f t="shared" si="0"/>
        <v/>
      </c>
      <c r="D10" s="129">
        <v>1</v>
      </c>
    </row>
    <row r="11" spans="2:4" x14ac:dyDescent="0.2">
      <c r="B11" s="127"/>
      <c r="C11" s="128" t="str">
        <f t="shared" si="0"/>
        <v/>
      </c>
      <c r="D11" s="129">
        <v>1</v>
      </c>
    </row>
    <row r="12" spans="2:4" x14ac:dyDescent="0.2">
      <c r="B12" s="127"/>
      <c r="C12" s="128" t="str">
        <f t="shared" si="0"/>
        <v/>
      </c>
      <c r="D12" s="129">
        <v>1</v>
      </c>
    </row>
    <row r="13" spans="2:4" ht="15" thickBot="1" x14ac:dyDescent="0.25">
      <c r="B13" s="130"/>
      <c r="C13" s="131" t="str">
        <f t="shared" si="0"/>
        <v/>
      </c>
      <c r="D13" s="132">
        <v>1</v>
      </c>
    </row>
  </sheetData>
  <sheetProtection algorithmName="SHA-512" hashValue="gKvgPe0FvuF5zkOy84cx8gL7LhE51WNbSshvFRWeMomCdDJA4B4AGtHxCXi8hF5pgmMtzyqtRRaHEcUlqoz/MQ==" saltValue="94wufFU1AU2e3jNmqdIo3Q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19</vt:i4>
      </vt:variant>
    </vt:vector>
  </HeadingPairs>
  <TitlesOfParts>
    <vt:vector size="25" baseType="lpstr">
      <vt:lpstr>Introduktion</vt:lpstr>
      <vt:lpstr>Schemaläggning</vt:lpstr>
      <vt:lpstr>Veckoschema</vt:lpstr>
      <vt:lpstr>Företagsinformation</vt:lpstr>
      <vt:lpstr>Arbetsuppgifter</vt:lpstr>
      <vt:lpstr>Personal</vt:lpstr>
      <vt:lpstr>assignBoard</vt:lpstr>
      <vt:lpstr>bolagsnamn</vt:lpstr>
      <vt:lpstr>datumVecka</vt:lpstr>
      <vt:lpstr>fika</vt:lpstr>
      <vt:lpstr>frtBehov</vt:lpstr>
      <vt:lpstr>grad</vt:lpstr>
      <vt:lpstr>harFika</vt:lpstr>
      <vt:lpstr>harLunch</vt:lpstr>
      <vt:lpstr>janJust</vt:lpstr>
      <vt:lpstr>lunch</vt:lpstr>
      <vt:lpstr>open</vt:lpstr>
      <vt:lpstr>personal</vt:lpstr>
      <vt:lpstr>stdArbTid</vt:lpstr>
      <vt:lpstr>uppgDrop</vt:lpstr>
      <vt:lpstr>uppgiftGrad</vt:lpstr>
      <vt:lpstr>uppgiftsTider</vt:lpstr>
      <vt:lpstr>weekTime</vt:lpstr>
      <vt:lpstr>vSchema</vt:lpstr>
      <vt:lpstr>år</vt:lpstr>
    </vt:vector>
  </TitlesOfParts>
  <Manager>TimeZynk Support</Manager>
  <Company>TimeZynk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TimeZynk Schemamall</dc:title>
  <dc:creator>Ken Engström</dc:creator>
  <cp:keywords>Schemaläggning</cp:keywords>
  <cp:lastModifiedBy>Canicus -</cp:lastModifiedBy>
  <dcterms:created xsi:type="dcterms:W3CDTF">2015-12-02T18:45:16Z</dcterms:created>
  <dcterms:modified xsi:type="dcterms:W3CDTF">2015-12-03T14:26:41Z</dcterms:modified>
</cp:coreProperties>
</file>